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85" windowWidth="7770" windowHeight="5040" tabRatio="610" activeTab="2"/>
  </bookViews>
  <sheets>
    <sheet name="Trīscīņa" sheetId="1" r:id="rId1"/>
    <sheet name="Spiešana" sheetId="2" r:id="rId2"/>
    <sheet name="Komandu vērtējums" sheetId="3" r:id="rId3"/>
  </sheets>
  <definedNames/>
  <calcPr fullCalcOnLoad="1"/>
</workbook>
</file>

<file path=xl/sharedStrings.xml><?xml version="1.0" encoding="utf-8"?>
<sst xmlns="http://schemas.openxmlformats.org/spreadsheetml/2006/main" count="785" uniqueCount="267">
  <si>
    <t>e- European record</t>
  </si>
  <si>
    <t>Head referee</t>
  </si>
  <si>
    <t>Head secretary</t>
  </si>
  <si>
    <t>IRC- International referee category</t>
  </si>
  <si>
    <t>NRC- National referee category</t>
  </si>
  <si>
    <t>w- World record</t>
  </si>
  <si>
    <t>The note:</t>
  </si>
  <si>
    <t>REZ</t>
  </si>
  <si>
    <t>Nr</t>
  </si>
  <si>
    <t>LV</t>
  </si>
  <si>
    <t>Referees:</t>
  </si>
  <si>
    <t xml:space="preserve"> </t>
  </si>
  <si>
    <t>Raivo Čaps IRC Dobele LV</t>
  </si>
  <si>
    <t>* Batle of champion record</t>
  </si>
  <si>
    <t>Alvis Jēgers</t>
  </si>
  <si>
    <t>Juris Kloppe</t>
  </si>
  <si>
    <t>16-17</t>
  </si>
  <si>
    <t>Vārds Uzvārds</t>
  </si>
  <si>
    <t>Svars</t>
  </si>
  <si>
    <t>Valsts</t>
  </si>
  <si>
    <t xml:space="preserve">Vecuma </t>
  </si>
  <si>
    <t>grupa</t>
  </si>
  <si>
    <t>Spiešana guļus</t>
  </si>
  <si>
    <t>Statīvs</t>
  </si>
  <si>
    <t>55-59</t>
  </si>
  <si>
    <t>Elāns Kloppe</t>
  </si>
  <si>
    <t>Open</t>
  </si>
  <si>
    <t>Tukuma brāļi</t>
  </si>
  <si>
    <t>Ivans Makarenko</t>
  </si>
  <si>
    <t>Ritvars Getliņš</t>
  </si>
  <si>
    <t>13-15</t>
  </si>
  <si>
    <t>Monster gym</t>
  </si>
  <si>
    <t>7.-12</t>
  </si>
  <si>
    <t>18-19</t>
  </si>
  <si>
    <t>Ieva Lūse</t>
  </si>
  <si>
    <t>Dans Mināts</t>
  </si>
  <si>
    <t>Jorens Mināts</t>
  </si>
  <si>
    <t>Āris Ozoliņš</t>
  </si>
  <si>
    <t>Rainers Millers</t>
  </si>
  <si>
    <t>Uvis Gobiņš</t>
  </si>
  <si>
    <t>Ralfs Rašmanis</t>
  </si>
  <si>
    <t>2013. gada WPC Latvijas čempionāts Ekipējuma divīzija Bench press 13. - 14. 04.2013  Dobele</t>
  </si>
  <si>
    <t>2013. gada WPC Latvijas čempionāts ekipējuma divīzija Powerlifting  13. - 14. 04.2013</t>
  </si>
  <si>
    <t>ŠAU/PLA</t>
  </si>
  <si>
    <t>Pietupieni</t>
  </si>
  <si>
    <t>Vilce</t>
  </si>
  <si>
    <t>Vieta</t>
  </si>
  <si>
    <t>Punkti</t>
  </si>
  <si>
    <t>Koific</t>
  </si>
  <si>
    <t>Summa</t>
  </si>
  <si>
    <t>Maija Enoka IRC Auce  LV</t>
  </si>
  <si>
    <t>Margonis Zīberts NRC Grobiņa LV, Kristaps Kozuliņš NRC Dobele LV, Uldis Geriks NRC Dobele LV, Tomass Rihards Čiapas NRC Dobele LV</t>
  </si>
  <si>
    <t>Rez</t>
  </si>
  <si>
    <t>Kategorija 36 kg</t>
  </si>
  <si>
    <t>Kategorija 44 kg</t>
  </si>
  <si>
    <t>Kategorija 56 kg</t>
  </si>
  <si>
    <t>Kategorija 67,5 kg</t>
  </si>
  <si>
    <t>Kategorija 75 kg</t>
  </si>
  <si>
    <t>Kategorija 82,5 kg</t>
  </si>
  <si>
    <t>Kategorija 100 kg</t>
  </si>
  <si>
    <t>Kategorija 110 kg</t>
  </si>
  <si>
    <t>Kategorija 125 kg</t>
  </si>
  <si>
    <t>Kategorija 140 kg</t>
  </si>
  <si>
    <t>Komanda</t>
  </si>
  <si>
    <t>Maksims Grīnbergs</t>
  </si>
  <si>
    <t>Kategorija 90 kg</t>
  </si>
  <si>
    <t>Viesturs Eidemanis</t>
  </si>
  <si>
    <t>EVOLUTION</t>
  </si>
  <si>
    <t>Igors Pirins</t>
  </si>
  <si>
    <t>Gints Pāvils</t>
  </si>
  <si>
    <t>EVALUTION</t>
  </si>
  <si>
    <t>Oskars Novikovs</t>
  </si>
  <si>
    <t>Ikars Gabrāns</t>
  </si>
  <si>
    <t>40-44</t>
  </si>
  <si>
    <t>SIENA</t>
  </si>
  <si>
    <t>Kristaps Rebiņš</t>
  </si>
  <si>
    <t>20-23</t>
  </si>
  <si>
    <t>Mihails Rapaports</t>
  </si>
  <si>
    <t>Rīga</t>
  </si>
  <si>
    <t>Kategorija 60 kg</t>
  </si>
  <si>
    <t>Žanna Korostaļova</t>
  </si>
  <si>
    <t>45-49</t>
  </si>
  <si>
    <t>Aleksandrs Jasinskis</t>
  </si>
  <si>
    <t>Romāns Ševčenko</t>
  </si>
  <si>
    <t>Baiba Luca</t>
  </si>
  <si>
    <t>Sportima</t>
  </si>
  <si>
    <t>Vincas Varza</t>
  </si>
  <si>
    <t>LT</t>
  </si>
  <si>
    <t>Biržai</t>
  </si>
  <si>
    <t>Eugenijus Cibulskis</t>
  </si>
  <si>
    <t>Paulius Morkvenas</t>
  </si>
  <si>
    <t>Jānis Freimanis</t>
  </si>
  <si>
    <t>Liepāja</t>
  </si>
  <si>
    <t>Dzintars Vircavs</t>
  </si>
  <si>
    <t>Kategorija 32 kg</t>
  </si>
  <si>
    <t>Deniss Korohods</t>
  </si>
  <si>
    <t>Saldus</t>
  </si>
  <si>
    <t>Valērijs Loboda</t>
  </si>
  <si>
    <t>Pastende</t>
  </si>
  <si>
    <t>Ēriks Urbāns</t>
  </si>
  <si>
    <t>Vasīlijs Andriško</t>
  </si>
  <si>
    <t>Dāvis Grīns</t>
  </si>
  <si>
    <t>Juris Meija</t>
  </si>
  <si>
    <t>Kaspars Didzis</t>
  </si>
  <si>
    <t>Gvido Granauskis</t>
  </si>
  <si>
    <t>Dinārs Skuja</t>
  </si>
  <si>
    <t>Erlends Eversons</t>
  </si>
  <si>
    <t>Arnolds Dreimanis</t>
  </si>
  <si>
    <t>Jānis Ķināts</t>
  </si>
  <si>
    <t>Krists Jansons</t>
  </si>
  <si>
    <t>Toms Mūrnieks</t>
  </si>
  <si>
    <t>Raivo Berkins</t>
  </si>
  <si>
    <t>Lauris Kalašņikovs</t>
  </si>
  <si>
    <t>Kategorija 48 kg</t>
  </si>
  <si>
    <t>Nauris Kalašņikovs</t>
  </si>
  <si>
    <t>Helvijs Niedra</t>
  </si>
  <si>
    <t>PIRMĀS PLŪSMAS PIRMĀ SESIJA</t>
  </si>
  <si>
    <t>PIRMĀS PLŪSMAS OTRĀ SESIJA</t>
  </si>
  <si>
    <t>OTRĀS PLŪSMAS PIRMĀ SESIJA</t>
  </si>
  <si>
    <t>OTRĀS PLŪSMAS OTRĀ SESIJA</t>
  </si>
  <si>
    <t>Aļona Staņēviča</t>
  </si>
  <si>
    <t>Gold barbel</t>
  </si>
  <si>
    <t>Atis Zembahs</t>
  </si>
  <si>
    <t>Raitis Māliņš</t>
  </si>
  <si>
    <t>Lauris Gabrāns</t>
  </si>
  <si>
    <t>Gold barbell</t>
  </si>
  <si>
    <t>Kristaps Ādams</t>
  </si>
  <si>
    <t>Ivars Mizišs</t>
  </si>
  <si>
    <t>60-64</t>
  </si>
  <si>
    <t>Jānis Dinstmanis</t>
  </si>
  <si>
    <t>Roberts Rāzna</t>
  </si>
  <si>
    <t>Edgars Grāvītis</t>
  </si>
  <si>
    <t>Roberts Dinstmanis</t>
  </si>
  <si>
    <t>Armands Naglāzs</t>
  </si>
  <si>
    <t>Dainis Zaķis</t>
  </si>
  <si>
    <t>50-54</t>
  </si>
  <si>
    <t>Ivars Rigasts</t>
  </si>
  <si>
    <t>Andris Ķikurs</t>
  </si>
  <si>
    <t>Jānis Ozoliņš</t>
  </si>
  <si>
    <t>Vladimirs Ponomarjovs</t>
  </si>
  <si>
    <t>Santa Zvilna</t>
  </si>
  <si>
    <t>Elva Bole</t>
  </si>
  <si>
    <t>Ralfs Augulis</t>
  </si>
  <si>
    <t>Arvis Brazjuļs</t>
  </si>
  <si>
    <t>Aleksejs Medvedevs</t>
  </si>
  <si>
    <t>Artūrs Leimanis</t>
  </si>
  <si>
    <t>Kategorija +140 kg</t>
  </si>
  <si>
    <t>Andrejs Mūrnieks</t>
  </si>
  <si>
    <t>Iecava</t>
  </si>
  <si>
    <t>Jevgēnijs Artemjevs</t>
  </si>
  <si>
    <t>PIRMĀ PLŪSMA</t>
  </si>
  <si>
    <t>OTRĀ PLŪSMA</t>
  </si>
  <si>
    <t>TREŠĀ PLŪSMA</t>
  </si>
  <si>
    <t>CETURTĀ PLŪSMA</t>
  </si>
  <si>
    <t>Igors Maslovs</t>
  </si>
  <si>
    <t>Intars Baumanis</t>
  </si>
  <si>
    <t>Forte Iecava</t>
  </si>
  <si>
    <t>Armands Birģelis</t>
  </si>
  <si>
    <t>Mārtiņš Rīns</t>
  </si>
  <si>
    <t>Artūrs Ikše</t>
  </si>
  <si>
    <t>Armands Skuja</t>
  </si>
  <si>
    <t>Normunds Kačānovs</t>
  </si>
  <si>
    <t>Andis Šķensbergs</t>
  </si>
  <si>
    <t>PIEKTĀ PLŪSMA</t>
  </si>
  <si>
    <t>Oļegs Visockis</t>
  </si>
  <si>
    <t>Karens Kasabjans</t>
  </si>
  <si>
    <t>Olga Bičkeviča</t>
  </si>
  <si>
    <t>Rolands Voitovs</t>
  </si>
  <si>
    <t>Māris Fīrmanis</t>
  </si>
  <si>
    <t>Filips Siliņš</t>
  </si>
  <si>
    <t>Sum</t>
  </si>
  <si>
    <t>1.</t>
  </si>
  <si>
    <t>2.</t>
  </si>
  <si>
    <t>3.</t>
  </si>
  <si>
    <t>Uldis Gēriks</t>
  </si>
  <si>
    <t>4.</t>
  </si>
  <si>
    <t>Dāvis Zembahs</t>
  </si>
  <si>
    <t>Rīga PT</t>
  </si>
  <si>
    <t>Dmitrijs Šobanovs</t>
  </si>
  <si>
    <t>Riga PT</t>
  </si>
  <si>
    <t>Dmitrijs Stepenko 43</t>
  </si>
  <si>
    <t>Atlētika</t>
  </si>
  <si>
    <t>Vadims Grābars 62</t>
  </si>
  <si>
    <t>Mārtiņš Lindbergs</t>
  </si>
  <si>
    <t>Arnis Romanauskis 44</t>
  </si>
  <si>
    <t>Ivo Vegners 40</t>
  </si>
  <si>
    <t>Roberts Ščerbatihs</t>
  </si>
  <si>
    <t>Vincas Varza 56</t>
  </si>
  <si>
    <t>Bērni:</t>
  </si>
  <si>
    <t>2. Lauris Kalašņikovs 307,72</t>
  </si>
  <si>
    <t>3. Ēriks Urbāns 269,80</t>
  </si>
  <si>
    <t>Jaunieši:</t>
  </si>
  <si>
    <t>1. Maksims Grīnbergs 215,96</t>
  </si>
  <si>
    <t>2. Jānis Ķināts 210,61</t>
  </si>
  <si>
    <t>1. Intars Baumanis 314,91</t>
  </si>
  <si>
    <t>3. Raivo Berkins 196,15</t>
  </si>
  <si>
    <t>Sievietes:</t>
  </si>
  <si>
    <t>1. Aļona Staņēviča 339,59</t>
  </si>
  <si>
    <t>2. Žanna Korostaļova 299,97</t>
  </si>
  <si>
    <t>3. Baiba Luca 248,73</t>
  </si>
  <si>
    <t>Juniori:</t>
  </si>
  <si>
    <t>1. Mārtiņš Lindbergs 417,67</t>
  </si>
  <si>
    <t>2. Paulius Morkvenas 396,83</t>
  </si>
  <si>
    <t>3. Aleksandrs Jasinskis 380,71</t>
  </si>
  <si>
    <t>Veterāni:</t>
  </si>
  <si>
    <t>1. Vadims Grābars 505,47</t>
  </si>
  <si>
    <t>2. Dmitrijs Stepenko 433,18</t>
  </si>
  <si>
    <t>3. Ivo Vegners 421,59</t>
  </si>
  <si>
    <t>Open:</t>
  </si>
  <si>
    <t>1. Deniss Korohods 437,33</t>
  </si>
  <si>
    <t>2. Lauris Gabrāns 433,70</t>
  </si>
  <si>
    <t>3. Jeugenijus Cibulskis 406,86</t>
  </si>
  <si>
    <t>Powerliftings, komandu vērtējums:</t>
  </si>
  <si>
    <t xml:space="preserve">1. Saldus </t>
  </si>
  <si>
    <t xml:space="preserve">5. Forte Iecava </t>
  </si>
  <si>
    <t>2. Rīga Powerlifting team</t>
  </si>
  <si>
    <t>3. GoldBarbell</t>
  </si>
  <si>
    <t>4. MonsterGym</t>
  </si>
  <si>
    <t>6. Biržai</t>
  </si>
  <si>
    <t>7. Pastende</t>
  </si>
  <si>
    <t xml:space="preserve">8. Atlētika </t>
  </si>
  <si>
    <t>9. Liepāja</t>
  </si>
  <si>
    <t>10. Sportima</t>
  </si>
  <si>
    <t>Powerliftings, absolūtais vērtējums:</t>
  </si>
  <si>
    <t>III</t>
  </si>
  <si>
    <t>2p</t>
  </si>
  <si>
    <t>II</t>
  </si>
  <si>
    <t>I</t>
  </si>
  <si>
    <t>Bauskas atlēts</t>
  </si>
  <si>
    <t xml:space="preserve">I </t>
  </si>
  <si>
    <t>Salvis Poļakovs</t>
  </si>
  <si>
    <t>Bauska atlēts</t>
  </si>
  <si>
    <t>Tukuma Brāļi</t>
  </si>
  <si>
    <t>Andris Cišs</t>
  </si>
  <si>
    <t>Alfonss Bluzma</t>
  </si>
  <si>
    <t>65-69</t>
  </si>
  <si>
    <t>Maksims Adejevs</t>
  </si>
  <si>
    <t>Aivis Pētersons</t>
  </si>
  <si>
    <t>V</t>
  </si>
  <si>
    <t>IV</t>
  </si>
  <si>
    <t>Spiešana guļus, absolūtais vērtējums:</t>
  </si>
  <si>
    <t>Spiešana guļus, komandu vērtējums:</t>
  </si>
  <si>
    <t xml:space="preserve">1. Maksims Grīnbergs </t>
  </si>
  <si>
    <t>1. Bauskas Atlēts</t>
  </si>
  <si>
    <t>2. Rolands Voitovs</t>
  </si>
  <si>
    <t>2. Forte Iecava</t>
  </si>
  <si>
    <t>3. Dans Mināts</t>
  </si>
  <si>
    <t>3. Tukuma Brāļi</t>
  </si>
  <si>
    <t>1. Ralfs Augulis</t>
  </si>
  <si>
    <t>5. Evalution</t>
  </si>
  <si>
    <t xml:space="preserve">2. Oskars Novikovs </t>
  </si>
  <si>
    <t>6. SIENA</t>
  </si>
  <si>
    <t>3. Arvis Brazuļs</t>
  </si>
  <si>
    <t>7. GoldBarbrell</t>
  </si>
  <si>
    <t>8. Rīga</t>
  </si>
  <si>
    <t>1. Kristaps Rebiņš</t>
  </si>
  <si>
    <t>2. Andris Cišs</t>
  </si>
  <si>
    <t>3. Mārtiņš Rīns</t>
  </si>
  <si>
    <t>1. Santa Zvilna</t>
  </si>
  <si>
    <t>2. Elva Bole</t>
  </si>
  <si>
    <t>3. Ieva Lūse</t>
  </si>
  <si>
    <t>1. Ivans Makarenko</t>
  </si>
  <si>
    <t>2. Dainis Zaķis</t>
  </si>
  <si>
    <t>3. Ivars Mizišs</t>
  </si>
  <si>
    <t>1. Viesturs Eidemanis</t>
  </si>
  <si>
    <t>2. Gints Pāvils</t>
  </si>
  <si>
    <t>3. Igors Pirins</t>
  </si>
</sst>
</file>

<file path=xl/styles.xml><?xml version="1.0" encoding="utf-8"?>
<styleSheet xmlns="http://schemas.openxmlformats.org/spreadsheetml/2006/main">
  <numFmts count="5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??_р_.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&quot;р.&quot;_-;\-* #,##0&quot;р.&quot;_-;_-* &quot;-&quot;&quot;р.&quot;_-;_-@_-"/>
    <numFmt numFmtId="176" formatCode="0000"/>
    <numFmt numFmtId="177" formatCode="0.0"/>
    <numFmt numFmtId="178" formatCode="0.000"/>
    <numFmt numFmtId="179" formatCode="0.00000"/>
    <numFmt numFmtId="180" formatCode="0.000000"/>
    <numFmt numFmtId="181" formatCode="0.0000"/>
    <numFmt numFmtId="182" formatCode="0.0000000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0.000000000000000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Jā&quot;;&quot;Jā&quot;;&quot;Nē&quot;"/>
    <numFmt numFmtId="207" formatCode="&quot;Patiess&quot;;&quot;Patiess&quot;;&quot;Aplams&quot;"/>
    <numFmt numFmtId="208" formatCode="&quot;Ieslēgts&quot;;&quot;Ieslēgts&quot;;&quot;Izslēgts&quot;"/>
    <numFmt numFmtId="209" formatCode="[$€-2]\ #\ ##,000_);[Red]\([$€-2]\ #\ ##,000\)"/>
  </numFmts>
  <fonts count="58">
    <font>
      <sz val="10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16"/>
      <name val="Arial Cyr"/>
      <family val="2"/>
    </font>
    <font>
      <b/>
      <sz val="10"/>
      <color indexed="53"/>
      <name val="Arial Cyr"/>
      <family val="2"/>
    </font>
    <font>
      <b/>
      <sz val="10"/>
      <color indexed="9"/>
      <name val="Arial Cyr"/>
      <family val="2"/>
    </font>
    <font>
      <sz val="10"/>
      <name val="Arial Cyr"/>
      <family val="0"/>
    </font>
    <font>
      <b/>
      <sz val="10"/>
      <color indexed="8"/>
      <name val="Arial Cyr"/>
      <family val="2"/>
    </font>
    <font>
      <u val="single"/>
      <sz val="10"/>
      <color indexed="36"/>
      <name val="Arial Cyr"/>
      <family val="0"/>
    </font>
    <font>
      <sz val="10"/>
      <color indexed="17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u val="single"/>
      <sz val="10"/>
      <color indexed="12"/>
      <name val="Arial Cyr"/>
      <family val="0"/>
    </font>
    <font>
      <sz val="10"/>
      <color indexed="62"/>
      <name val="Arial Cyr"/>
      <family val="2"/>
    </font>
    <font>
      <sz val="10"/>
      <color indexed="53"/>
      <name val="Arial Cyr"/>
      <family val="2"/>
    </font>
    <font>
      <sz val="10"/>
      <color indexed="60"/>
      <name val="Arial Cyr"/>
      <family val="2"/>
    </font>
    <font>
      <b/>
      <sz val="10"/>
      <color indexed="63"/>
      <name val="Arial Cyr"/>
      <family val="2"/>
    </font>
    <font>
      <b/>
      <sz val="18"/>
      <color indexed="62"/>
      <name val="Cambria"/>
      <family val="2"/>
    </font>
    <font>
      <sz val="10"/>
      <color indexed="10"/>
      <name val="Arial Cyr"/>
      <family val="2"/>
    </font>
    <font>
      <sz val="20"/>
      <name val="Arial Cyr"/>
      <family val="0"/>
    </font>
    <font>
      <sz val="8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0"/>
    </font>
    <font>
      <sz val="17"/>
      <name val="Arial"/>
      <family val="2"/>
    </font>
    <font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b/>
      <sz val="8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ck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1" applyNumberFormat="0" applyAlignment="0" applyProtection="0"/>
    <xf numFmtId="0" fontId="5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23" borderId="7" applyNumberFormat="0" applyFont="0" applyAlignment="0" applyProtection="0"/>
    <xf numFmtId="0" fontId="17" fillId="3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9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37" borderId="10" xfId="78" applyFont="1" applyFill="1" applyBorder="1" applyAlignment="1">
      <alignment horizontal="center"/>
      <protection/>
    </xf>
    <xf numFmtId="177" fontId="30" fillId="38" borderId="0" xfId="78" applyNumberFormat="1" applyFont="1" applyFill="1" applyBorder="1" applyAlignment="1">
      <alignment horizontal="center"/>
      <protection/>
    </xf>
    <xf numFmtId="2" fontId="29" fillId="38" borderId="0" xfId="78" applyNumberFormat="1" applyFont="1" applyFill="1" applyBorder="1" applyAlignment="1">
      <alignment horizontal="center"/>
      <protection/>
    </xf>
    <xf numFmtId="179" fontId="30" fillId="38" borderId="0" xfId="78" applyNumberFormat="1" applyFont="1" applyFill="1" applyBorder="1" applyAlignment="1">
      <alignment horizontal="center"/>
      <protection/>
    </xf>
    <xf numFmtId="1" fontId="30" fillId="38" borderId="0" xfId="78" applyNumberFormat="1" applyFont="1" applyFill="1" applyBorder="1" applyAlignment="1">
      <alignment horizontal="center"/>
      <protection/>
    </xf>
    <xf numFmtId="0" fontId="31" fillId="39" borderId="0" xfId="79" applyFont="1" applyFill="1" applyBorder="1" applyAlignment="1">
      <alignment horizontal="left"/>
      <protection/>
    </xf>
    <xf numFmtId="1" fontId="32" fillId="0" borderId="0" xfId="79" applyNumberFormat="1" applyFont="1" applyFill="1" applyBorder="1" applyAlignment="1">
      <alignment horizontal="center"/>
      <protection/>
    </xf>
    <xf numFmtId="177" fontId="32" fillId="0" borderId="0" xfId="79" applyNumberFormat="1" applyFont="1" applyFill="1" applyBorder="1" applyAlignment="1">
      <alignment horizontal="left"/>
      <protection/>
    </xf>
    <xf numFmtId="177" fontId="32" fillId="0" borderId="0" xfId="79" applyNumberFormat="1" applyFont="1" applyFill="1" applyBorder="1" applyAlignment="1">
      <alignment horizontal="center"/>
      <protection/>
    </xf>
    <xf numFmtId="0" fontId="33" fillId="0" borderId="0" xfId="0" applyFont="1" applyAlignment="1">
      <alignment/>
    </xf>
    <xf numFmtId="176" fontId="32" fillId="0" borderId="0" xfId="79" applyNumberFormat="1" applyFont="1" applyFill="1" applyBorder="1" applyAlignment="1">
      <alignment horizontal="left"/>
      <protection/>
    </xf>
    <xf numFmtId="0" fontId="34" fillId="38" borderId="0" xfId="80" applyFont="1" applyFill="1">
      <alignment/>
      <protection/>
    </xf>
    <xf numFmtId="177" fontId="31" fillId="38" borderId="0" xfId="79" applyNumberFormat="1" applyFont="1" applyFill="1" applyBorder="1" applyAlignment="1">
      <alignment horizontal="left"/>
      <protection/>
    </xf>
    <xf numFmtId="177" fontId="32" fillId="38" borderId="0" xfId="79" applyNumberFormat="1" applyFont="1" applyFill="1" applyBorder="1" applyAlignment="1">
      <alignment horizontal="center"/>
      <protection/>
    </xf>
    <xf numFmtId="0" fontId="32" fillId="0" borderId="0" xfId="79" applyFont="1" applyFill="1" applyBorder="1" applyAlignment="1">
      <alignment horizontal="center"/>
      <protection/>
    </xf>
    <xf numFmtId="0" fontId="32" fillId="0" borderId="0" xfId="79" applyFont="1" applyFill="1" applyBorder="1" applyAlignment="1">
      <alignment horizontal="left"/>
      <protection/>
    </xf>
    <xf numFmtId="0" fontId="36" fillId="40" borderId="11" xfId="0" applyFont="1" applyFill="1" applyBorder="1" applyAlignment="1">
      <alignment horizontal="center"/>
    </xf>
    <xf numFmtId="0" fontId="37" fillId="40" borderId="12" xfId="0" applyFont="1" applyFill="1" applyBorder="1" applyAlignment="1">
      <alignment horizontal="center"/>
    </xf>
    <xf numFmtId="0" fontId="36" fillId="40" borderId="13" xfId="0" applyFont="1" applyFill="1" applyBorder="1" applyAlignment="1">
      <alignment horizontal="center"/>
    </xf>
    <xf numFmtId="177" fontId="37" fillId="38" borderId="0" xfId="78" applyNumberFormat="1" applyFont="1" applyFill="1" applyBorder="1" applyAlignment="1">
      <alignment horizontal="center"/>
      <protection/>
    </xf>
    <xf numFmtId="179" fontId="37" fillId="38" borderId="0" xfId="78" applyNumberFormat="1" applyFont="1" applyFill="1" applyBorder="1" applyAlignment="1">
      <alignment horizontal="center"/>
      <protection/>
    </xf>
    <xf numFmtId="1" fontId="37" fillId="38" borderId="0" xfId="78" applyNumberFormat="1" applyFont="1" applyFill="1" applyBorder="1" applyAlignment="1">
      <alignment horizontal="center"/>
      <protection/>
    </xf>
    <xf numFmtId="0" fontId="38" fillId="39" borderId="0" xfId="79" applyFont="1" applyFill="1" applyBorder="1" applyAlignment="1">
      <alignment horizontal="left"/>
      <protection/>
    </xf>
    <xf numFmtId="177" fontId="39" fillId="0" borderId="0" xfId="79" applyNumberFormat="1" applyFont="1" applyFill="1" applyBorder="1" applyAlignment="1">
      <alignment horizontal="left"/>
      <protection/>
    </xf>
    <xf numFmtId="177" fontId="39" fillId="0" borderId="0" xfId="79" applyNumberFormat="1" applyFont="1" applyFill="1" applyBorder="1" applyAlignment="1">
      <alignment horizontal="center"/>
      <protection/>
    </xf>
    <xf numFmtId="0" fontId="40" fillId="0" borderId="0" xfId="0" applyFont="1" applyAlignment="1">
      <alignment/>
    </xf>
    <xf numFmtId="176" fontId="39" fillId="0" borderId="0" xfId="79" applyNumberFormat="1" applyFont="1" applyFill="1" applyBorder="1" applyAlignment="1">
      <alignment horizontal="left"/>
      <protection/>
    </xf>
    <xf numFmtId="177" fontId="38" fillId="38" borderId="0" xfId="79" applyNumberFormat="1" applyFont="1" applyFill="1" applyBorder="1" applyAlignment="1">
      <alignment horizontal="left"/>
      <protection/>
    </xf>
    <xf numFmtId="177" fontId="39" fillId="38" borderId="0" xfId="79" applyNumberFormat="1" applyFont="1" applyFill="1" applyBorder="1" applyAlignment="1">
      <alignment horizontal="center"/>
      <protection/>
    </xf>
    <xf numFmtId="177" fontId="38" fillId="38" borderId="0" xfId="79" applyNumberFormat="1" applyFont="1" applyFill="1" applyBorder="1" applyAlignment="1">
      <alignment horizontal="center"/>
      <protection/>
    </xf>
    <xf numFmtId="0" fontId="39" fillId="0" borderId="0" xfId="79" applyFont="1" applyFill="1" applyBorder="1" applyAlignment="1">
      <alignment horizontal="center"/>
      <protection/>
    </xf>
    <xf numFmtId="0" fontId="39" fillId="0" borderId="0" xfId="79" applyFont="1" applyFill="1" applyBorder="1" applyAlignment="1">
      <alignment horizontal="left"/>
      <protection/>
    </xf>
    <xf numFmtId="177" fontId="32" fillId="38" borderId="0" xfId="79" applyNumberFormat="1" applyFont="1" applyFill="1" applyBorder="1" applyAlignment="1">
      <alignment horizontal="center"/>
      <protection/>
    </xf>
    <xf numFmtId="0" fontId="43" fillId="40" borderId="11" xfId="0" applyFont="1" applyFill="1" applyBorder="1" applyAlignment="1">
      <alignment horizontal="center"/>
    </xf>
    <xf numFmtId="0" fontId="45" fillId="40" borderId="12" xfId="0" applyFont="1" applyFill="1" applyBorder="1" applyAlignment="1">
      <alignment horizontal="center"/>
    </xf>
    <xf numFmtId="0" fontId="45" fillId="4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41" fillId="0" borderId="0" xfId="80" applyNumberFormat="1" applyFont="1" applyAlignment="1">
      <alignment horizontal="center"/>
      <protection/>
    </xf>
    <xf numFmtId="177" fontId="39" fillId="40" borderId="0" xfId="79" applyNumberFormat="1" applyFont="1" applyFill="1" applyBorder="1" applyAlignment="1">
      <alignment horizontal="center"/>
      <protection/>
    </xf>
    <xf numFmtId="0" fontId="0" fillId="40" borderId="0" xfId="0" applyFill="1" applyAlignment="1">
      <alignment/>
    </xf>
    <xf numFmtId="0" fontId="36" fillId="40" borderId="15" xfId="0" applyFont="1" applyFill="1" applyBorder="1" applyAlignment="1">
      <alignment horizontal="center"/>
    </xf>
    <xf numFmtId="0" fontId="38" fillId="40" borderId="0" xfId="79" applyFont="1" applyFill="1" applyBorder="1" applyAlignment="1">
      <alignment horizontal="left"/>
      <protection/>
    </xf>
    <xf numFmtId="0" fontId="39" fillId="40" borderId="16" xfId="79" applyFont="1" applyFill="1" applyBorder="1" applyAlignment="1">
      <alignment horizontal="center"/>
      <protection/>
    </xf>
    <xf numFmtId="0" fontId="0" fillId="40" borderId="0" xfId="0" applyFill="1" applyBorder="1" applyAlignment="1">
      <alignment/>
    </xf>
    <xf numFmtId="0" fontId="40" fillId="40" borderId="0" xfId="0" applyFont="1" applyFill="1" applyBorder="1" applyAlignment="1">
      <alignment/>
    </xf>
    <xf numFmtId="1" fontId="30" fillId="40" borderId="0" xfId="78" applyNumberFormat="1" applyFont="1" applyFill="1" applyBorder="1" applyAlignment="1">
      <alignment horizontal="center"/>
      <protection/>
    </xf>
    <xf numFmtId="0" fontId="37" fillId="40" borderId="17" xfId="0" applyFont="1" applyFill="1" applyBorder="1" applyAlignment="1">
      <alignment horizontal="center"/>
    </xf>
    <xf numFmtId="0" fontId="20" fillId="37" borderId="18" xfId="78" applyFont="1" applyFill="1" applyBorder="1" applyAlignment="1">
      <alignment horizontal="center"/>
      <protection/>
    </xf>
    <xf numFmtId="0" fontId="36" fillId="40" borderId="12" xfId="0" applyFont="1" applyFill="1" applyBorder="1" applyAlignment="1">
      <alignment horizontal="center"/>
    </xf>
    <xf numFmtId="0" fontId="36" fillId="40" borderId="19" xfId="0" applyFont="1" applyFill="1" applyBorder="1" applyAlignment="1">
      <alignment horizontal="center"/>
    </xf>
    <xf numFmtId="0" fontId="37" fillId="40" borderId="19" xfId="0" applyFont="1" applyFill="1" applyBorder="1" applyAlignment="1">
      <alignment horizontal="center"/>
    </xf>
    <xf numFmtId="0" fontId="36" fillId="40" borderId="20" xfId="0" applyFont="1" applyFill="1" applyBorder="1" applyAlignment="1">
      <alignment horizontal="center"/>
    </xf>
    <xf numFmtId="0" fontId="36" fillId="40" borderId="21" xfId="0" applyFont="1" applyFill="1" applyBorder="1" applyAlignment="1">
      <alignment horizontal="center"/>
    </xf>
    <xf numFmtId="0" fontId="37" fillId="40" borderId="21" xfId="0" applyFont="1" applyFill="1" applyBorder="1" applyAlignment="1">
      <alignment horizontal="center"/>
    </xf>
    <xf numFmtId="0" fontId="36" fillId="40" borderId="17" xfId="0" applyFont="1" applyFill="1" applyBorder="1" applyAlignment="1">
      <alignment horizontal="center"/>
    </xf>
    <xf numFmtId="2" fontId="37" fillId="40" borderId="22" xfId="78" applyNumberFormat="1" applyFont="1" applyFill="1" applyBorder="1" applyAlignment="1">
      <alignment horizontal="center"/>
      <protection/>
    </xf>
    <xf numFmtId="2" fontId="37" fillId="40" borderId="23" xfId="78" applyNumberFormat="1" applyFont="1" applyFill="1" applyBorder="1" applyAlignment="1">
      <alignment horizontal="center"/>
      <protection/>
    </xf>
    <xf numFmtId="2" fontId="37" fillId="40" borderId="24" xfId="78" applyNumberFormat="1" applyFont="1" applyFill="1" applyBorder="1" applyAlignment="1">
      <alignment horizontal="center"/>
      <protection/>
    </xf>
    <xf numFmtId="2" fontId="37" fillId="40" borderId="25" xfId="78" applyNumberFormat="1" applyFont="1" applyFill="1" applyBorder="1" applyAlignment="1">
      <alignment horizontal="center"/>
      <protection/>
    </xf>
    <xf numFmtId="179" fontId="37" fillId="40" borderId="22" xfId="78" applyNumberFormat="1" applyFont="1" applyFill="1" applyBorder="1" applyAlignment="1">
      <alignment horizontal="center"/>
      <protection/>
    </xf>
    <xf numFmtId="179" fontId="37" fillId="40" borderId="23" xfId="78" applyNumberFormat="1" applyFont="1" applyFill="1" applyBorder="1" applyAlignment="1">
      <alignment horizontal="center"/>
      <protection/>
    </xf>
    <xf numFmtId="179" fontId="37" fillId="40" borderId="26" xfId="78" applyNumberFormat="1" applyFont="1" applyFill="1" applyBorder="1" applyAlignment="1">
      <alignment horizontal="center"/>
      <protection/>
    </xf>
    <xf numFmtId="2" fontId="37" fillId="40" borderId="26" xfId="78" applyNumberFormat="1" applyFont="1" applyFill="1" applyBorder="1" applyAlignment="1">
      <alignment horizontal="center"/>
      <protection/>
    </xf>
    <xf numFmtId="2" fontId="37" fillId="40" borderId="27" xfId="78" applyNumberFormat="1" applyFont="1" applyFill="1" applyBorder="1" applyAlignment="1">
      <alignment horizontal="center"/>
      <protection/>
    </xf>
    <xf numFmtId="0" fontId="28" fillId="39" borderId="25" xfId="78" applyFont="1" applyFill="1" applyBorder="1" applyAlignment="1">
      <alignment horizontal="center" vertical="center"/>
      <protection/>
    </xf>
    <xf numFmtId="0" fontId="28" fillId="39" borderId="23" xfId="78" applyFont="1" applyFill="1" applyBorder="1" applyAlignment="1">
      <alignment horizontal="center" vertical="center"/>
      <protection/>
    </xf>
    <xf numFmtId="0" fontId="28" fillId="39" borderId="28" xfId="78" applyFont="1" applyFill="1" applyBorder="1" applyAlignment="1">
      <alignment horizontal="center" vertical="center"/>
      <protection/>
    </xf>
    <xf numFmtId="0" fontId="28" fillId="39" borderId="22" xfId="78" applyFont="1" applyFill="1" applyBorder="1" applyAlignment="1">
      <alignment horizontal="center" vertical="center"/>
      <protection/>
    </xf>
    <xf numFmtId="0" fontId="28" fillId="39" borderId="29" xfId="78" applyFont="1" applyFill="1" applyBorder="1" applyAlignment="1">
      <alignment horizontal="center" vertical="center"/>
      <protection/>
    </xf>
    <xf numFmtId="0" fontId="28" fillId="39" borderId="30" xfId="78" applyFont="1" applyFill="1" applyBorder="1" applyAlignment="1">
      <alignment horizontal="center" vertical="center"/>
      <protection/>
    </xf>
    <xf numFmtId="0" fontId="28" fillId="39" borderId="30" xfId="78" applyFont="1" applyFill="1" applyBorder="1" applyAlignment="1">
      <alignment horizontal="center" vertical="center" wrapText="1"/>
      <protection/>
    </xf>
    <xf numFmtId="0" fontId="28" fillId="39" borderId="0" xfId="78" applyFont="1" applyFill="1" applyBorder="1" applyAlignment="1">
      <alignment horizontal="center" vertical="center" wrapText="1"/>
      <protection/>
    </xf>
    <xf numFmtId="0" fontId="28" fillId="39" borderId="31" xfId="78" applyFont="1" applyFill="1" applyBorder="1" applyAlignment="1">
      <alignment horizontal="center" vertical="center"/>
      <protection/>
    </xf>
    <xf numFmtId="0" fontId="36" fillId="40" borderId="0" xfId="78" applyFont="1" applyFill="1" applyBorder="1" applyAlignment="1">
      <alignment horizontal="center"/>
      <protection/>
    </xf>
    <xf numFmtId="0" fontId="28" fillId="41" borderId="24" xfId="78" applyFont="1" applyFill="1" applyBorder="1" applyAlignment="1">
      <alignment horizontal="center"/>
      <protection/>
    </xf>
    <xf numFmtId="2" fontId="37" fillId="40" borderId="32" xfId="78" applyNumberFormat="1" applyFont="1" applyFill="1" applyBorder="1" applyAlignment="1">
      <alignment horizontal="center"/>
      <protection/>
    </xf>
    <xf numFmtId="2" fontId="37" fillId="40" borderId="18" xfId="78" applyNumberFormat="1" applyFont="1" applyFill="1" applyBorder="1" applyAlignment="1">
      <alignment horizontal="center"/>
      <protection/>
    </xf>
    <xf numFmtId="179" fontId="37" fillId="40" borderId="30" xfId="78" applyNumberFormat="1" applyFont="1" applyFill="1" applyBorder="1" applyAlignment="1">
      <alignment horizontal="center"/>
      <protection/>
    </xf>
    <xf numFmtId="177" fontId="36" fillId="40" borderId="18" xfId="78" applyNumberFormat="1" applyFont="1" applyFill="1" applyBorder="1" applyAlignment="1">
      <alignment horizontal="center"/>
      <protection/>
    </xf>
    <xf numFmtId="0" fontId="36" fillId="40" borderId="22" xfId="78" applyFont="1" applyFill="1" applyBorder="1" applyAlignment="1">
      <alignment horizontal="center"/>
      <protection/>
    </xf>
    <xf numFmtId="0" fontId="36" fillId="40" borderId="30" xfId="78" applyFont="1" applyFill="1" applyBorder="1" applyAlignment="1">
      <alignment horizontal="center"/>
      <protection/>
    </xf>
    <xf numFmtId="0" fontId="0" fillId="40" borderId="26" xfId="0" applyFill="1" applyBorder="1" applyAlignment="1">
      <alignment horizontal="center"/>
    </xf>
    <xf numFmtId="1" fontId="36" fillId="40" borderId="26" xfId="78" applyNumberFormat="1" applyFont="1" applyFill="1" applyBorder="1" applyAlignment="1">
      <alignment horizontal="center"/>
      <protection/>
    </xf>
    <xf numFmtId="177" fontId="36" fillId="40" borderId="33" xfId="78" applyNumberFormat="1" applyFont="1" applyFill="1" applyBorder="1" applyAlignment="1">
      <alignment horizontal="center"/>
      <protection/>
    </xf>
    <xf numFmtId="0" fontId="36" fillId="40" borderId="25" xfId="78" applyFont="1" applyFill="1" applyBorder="1" applyAlignment="1">
      <alignment horizontal="center"/>
      <protection/>
    </xf>
    <xf numFmtId="0" fontId="36" fillId="40" borderId="29" xfId="78" applyFont="1" applyFill="1" applyBorder="1" applyAlignment="1">
      <alignment horizontal="center"/>
      <protection/>
    </xf>
    <xf numFmtId="0" fontId="0" fillId="40" borderId="22" xfId="0" applyFill="1" applyBorder="1" applyAlignment="1">
      <alignment horizontal="center"/>
    </xf>
    <xf numFmtId="1" fontId="36" fillId="40" borderId="22" xfId="78" applyNumberFormat="1" applyFont="1" applyFill="1" applyBorder="1" applyAlignment="1">
      <alignment horizontal="center"/>
      <protection/>
    </xf>
    <xf numFmtId="0" fontId="36" fillId="40" borderId="29" xfId="0" applyFont="1" applyFill="1" applyBorder="1" applyAlignment="1">
      <alignment horizontal="center"/>
    </xf>
    <xf numFmtId="0" fontId="0" fillId="40" borderId="29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36" fillId="40" borderId="34" xfId="0" applyFont="1" applyFill="1" applyBorder="1" applyAlignment="1">
      <alignment horizontal="center"/>
    </xf>
    <xf numFmtId="0" fontId="36" fillId="40" borderId="31" xfId="78" applyFont="1" applyFill="1" applyBorder="1" applyAlignment="1">
      <alignment horizontal="center"/>
      <protection/>
    </xf>
    <xf numFmtId="0" fontId="36" fillId="40" borderId="24" xfId="78" applyFont="1" applyFill="1" applyBorder="1" applyAlignment="1">
      <alignment horizontal="center"/>
      <protection/>
    </xf>
    <xf numFmtId="0" fontId="27" fillId="39" borderId="26" xfId="78" applyFont="1" applyFill="1" applyBorder="1" applyAlignment="1">
      <alignment horizontal="center" vertical="center"/>
      <protection/>
    </xf>
    <xf numFmtId="0" fontId="27" fillId="41" borderId="22" xfId="78" applyFont="1" applyFill="1" applyBorder="1" applyAlignment="1">
      <alignment horizontal="center"/>
      <protection/>
    </xf>
    <xf numFmtId="0" fontId="36" fillId="42" borderId="22" xfId="78" applyFont="1" applyFill="1" applyBorder="1" applyAlignment="1">
      <alignment horizontal="center"/>
      <protection/>
    </xf>
    <xf numFmtId="0" fontId="36" fillId="40" borderId="27" xfId="78" applyFont="1" applyFill="1" applyBorder="1" applyAlignment="1">
      <alignment horizontal="center"/>
      <protection/>
    </xf>
    <xf numFmtId="0" fontId="38" fillId="5" borderId="32" xfId="79" applyFont="1" applyFill="1" applyBorder="1" applyAlignment="1">
      <alignment horizontal="left"/>
      <protection/>
    </xf>
    <xf numFmtId="0" fontId="38" fillId="39" borderId="32" xfId="79" applyFont="1" applyFill="1" applyBorder="1" applyAlignment="1">
      <alignment horizontal="left"/>
      <protection/>
    </xf>
    <xf numFmtId="0" fontId="38" fillId="37" borderId="28" xfId="79" applyFont="1" applyFill="1" applyBorder="1" applyAlignment="1">
      <alignment horizontal="left"/>
      <protection/>
    </xf>
    <xf numFmtId="0" fontId="38" fillId="3" borderId="22" xfId="79" applyFont="1" applyFill="1" applyBorder="1" applyAlignment="1">
      <alignment horizontal="left"/>
      <protection/>
    </xf>
    <xf numFmtId="0" fontId="38" fillId="4" borderId="22" xfId="79" applyFont="1" applyFill="1" applyBorder="1" applyAlignment="1">
      <alignment horizontal="left"/>
      <protection/>
    </xf>
    <xf numFmtId="0" fontId="38" fillId="39" borderId="35" xfId="79" applyFont="1" applyFill="1" applyBorder="1" applyAlignment="1">
      <alignment horizontal="left"/>
      <protection/>
    </xf>
    <xf numFmtId="0" fontId="38" fillId="39" borderId="28" xfId="79" applyFont="1" applyFill="1" applyBorder="1" applyAlignment="1">
      <alignment horizontal="left"/>
      <protection/>
    </xf>
    <xf numFmtId="0" fontId="38" fillId="40" borderId="36" xfId="79" applyFont="1" applyFill="1" applyBorder="1" applyAlignment="1">
      <alignment horizontal="left"/>
      <protection/>
    </xf>
    <xf numFmtId="0" fontId="38" fillId="39" borderId="37" xfId="79" applyFont="1" applyFill="1" applyBorder="1" applyAlignment="1">
      <alignment horizontal="left"/>
      <protection/>
    </xf>
    <xf numFmtId="0" fontId="38" fillId="39" borderId="38" xfId="79" applyFont="1" applyFill="1" applyBorder="1" applyAlignment="1">
      <alignment horizontal="left"/>
      <protection/>
    </xf>
    <xf numFmtId="0" fontId="38" fillId="39" borderId="39" xfId="79" applyFont="1" applyFill="1" applyBorder="1" applyAlignment="1">
      <alignment horizontal="left"/>
      <protection/>
    </xf>
    <xf numFmtId="0" fontId="38" fillId="39" borderId="36" xfId="79" applyFont="1" applyFill="1" applyBorder="1" applyAlignment="1">
      <alignment horizontal="left"/>
      <protection/>
    </xf>
    <xf numFmtId="177" fontId="39" fillId="37" borderId="30" xfId="79" applyNumberFormat="1" applyFont="1" applyFill="1" applyBorder="1" applyAlignment="1">
      <alignment horizontal="left"/>
      <protection/>
    </xf>
    <xf numFmtId="177" fontId="39" fillId="37" borderId="30" xfId="79" applyNumberFormat="1" applyFont="1" applyFill="1" applyBorder="1" applyAlignment="1">
      <alignment horizontal="center"/>
      <protection/>
    </xf>
    <xf numFmtId="177" fontId="39" fillId="37" borderId="25" xfId="79" applyNumberFormat="1" applyFont="1" applyFill="1" applyBorder="1" applyAlignment="1">
      <alignment horizontal="center"/>
      <protection/>
    </xf>
    <xf numFmtId="0" fontId="39" fillId="40" borderId="18" xfId="79" applyFont="1" applyFill="1" applyBorder="1" applyAlignment="1">
      <alignment horizontal="center"/>
      <protection/>
    </xf>
    <xf numFmtId="0" fontId="39" fillId="0" borderId="30" xfId="79" applyFont="1" applyFill="1" applyBorder="1" applyAlignment="1">
      <alignment horizontal="center"/>
      <protection/>
    </xf>
    <xf numFmtId="177" fontId="39" fillId="0" borderId="30" xfId="79" applyNumberFormat="1" applyFont="1" applyFill="1" applyBorder="1" applyAlignment="1">
      <alignment horizontal="center"/>
      <protection/>
    </xf>
    <xf numFmtId="176" fontId="38" fillId="37" borderId="18" xfId="79" applyNumberFormat="1" applyFont="1" applyFill="1" applyBorder="1" applyAlignment="1">
      <alignment horizontal="left"/>
      <protection/>
    </xf>
    <xf numFmtId="176" fontId="38" fillId="37" borderId="40" xfId="79" applyNumberFormat="1" applyFont="1" applyFill="1" applyBorder="1" applyAlignment="1">
      <alignment horizontal="left"/>
      <protection/>
    </xf>
    <xf numFmtId="177" fontId="39" fillId="37" borderId="29" xfId="79" applyNumberFormat="1" applyFont="1" applyFill="1" applyBorder="1" applyAlignment="1">
      <alignment horizontal="left"/>
      <protection/>
    </xf>
    <xf numFmtId="177" fontId="39" fillId="37" borderId="29" xfId="79" applyNumberFormat="1" applyFont="1" applyFill="1" applyBorder="1" applyAlignment="1">
      <alignment horizontal="center"/>
      <protection/>
    </xf>
    <xf numFmtId="177" fontId="39" fillId="37" borderId="24" xfId="79" applyNumberFormat="1" applyFont="1" applyFill="1" applyBorder="1" applyAlignment="1">
      <alignment horizontal="center"/>
      <protection/>
    </xf>
    <xf numFmtId="0" fontId="20" fillId="37" borderId="16" xfId="78" applyFont="1" applyFill="1" applyBorder="1" applyAlignment="1">
      <alignment horizontal="center"/>
      <protection/>
    </xf>
    <xf numFmtId="0" fontId="46" fillId="39" borderId="26" xfId="78" applyFont="1" applyFill="1" applyBorder="1" applyAlignment="1">
      <alignment horizontal="center" vertical="center"/>
      <protection/>
    </xf>
    <xf numFmtId="0" fontId="46" fillId="39" borderId="23" xfId="78" applyFont="1" applyFill="1" applyBorder="1" applyAlignment="1">
      <alignment horizontal="center" vertical="center"/>
      <protection/>
    </xf>
    <xf numFmtId="0" fontId="47" fillId="39" borderId="26" xfId="78" applyFont="1" applyFill="1" applyBorder="1" applyAlignment="1">
      <alignment horizontal="center" vertical="center"/>
      <protection/>
    </xf>
    <xf numFmtId="0" fontId="46" fillId="41" borderId="0" xfId="78" applyFont="1" applyFill="1" applyBorder="1" applyAlignment="1">
      <alignment horizontal="center"/>
      <protection/>
    </xf>
    <xf numFmtId="0" fontId="46" fillId="41" borderId="38" xfId="78" applyFont="1" applyFill="1" applyBorder="1" applyAlignment="1">
      <alignment horizontal="center"/>
      <protection/>
    </xf>
    <xf numFmtId="0" fontId="46" fillId="41" borderId="26" xfId="78" applyFont="1" applyFill="1" applyBorder="1" applyAlignment="1">
      <alignment horizontal="center"/>
      <protection/>
    </xf>
    <xf numFmtId="177" fontId="32" fillId="40" borderId="0" xfId="79" applyNumberFormat="1" applyFont="1" applyFill="1" applyBorder="1" applyAlignment="1">
      <alignment horizontal="center"/>
      <protection/>
    </xf>
    <xf numFmtId="0" fontId="31" fillId="39" borderId="28" xfId="79" applyFont="1" applyFill="1" applyBorder="1" applyAlignment="1">
      <alignment horizontal="left"/>
      <protection/>
    </xf>
    <xf numFmtId="0" fontId="31" fillId="39" borderId="22" xfId="79" applyFont="1" applyFill="1" applyBorder="1" applyAlignment="1">
      <alignment horizontal="left"/>
      <protection/>
    </xf>
    <xf numFmtId="0" fontId="31" fillId="39" borderId="23" xfId="79" applyFont="1" applyFill="1" applyBorder="1" applyAlignment="1">
      <alignment horizontal="left"/>
      <protection/>
    </xf>
    <xf numFmtId="0" fontId="31" fillId="3" borderId="22" xfId="79" applyFont="1" applyFill="1" applyBorder="1" applyAlignment="1">
      <alignment horizontal="left"/>
      <protection/>
    </xf>
    <xf numFmtId="0" fontId="32" fillId="39" borderId="24" xfId="79" applyFont="1" applyFill="1" applyBorder="1" applyAlignment="1">
      <alignment horizontal="center"/>
      <protection/>
    </xf>
    <xf numFmtId="0" fontId="32" fillId="39" borderId="25" xfId="79" applyFont="1" applyFill="1" applyBorder="1" applyAlignment="1">
      <alignment horizontal="center"/>
      <protection/>
    </xf>
    <xf numFmtId="176" fontId="32" fillId="0" borderId="30" xfId="79" applyNumberFormat="1" applyFont="1" applyFill="1" applyBorder="1" applyAlignment="1">
      <alignment horizontal="left"/>
      <protection/>
    </xf>
    <xf numFmtId="0" fontId="31" fillId="37" borderId="26" xfId="79" applyFont="1" applyFill="1" applyBorder="1" applyAlignment="1">
      <alignment horizontal="left"/>
      <protection/>
    </xf>
    <xf numFmtId="0" fontId="31" fillId="5" borderId="22" xfId="79" applyFont="1" applyFill="1" applyBorder="1" applyAlignment="1">
      <alignment horizontal="left"/>
      <protection/>
    </xf>
    <xf numFmtId="0" fontId="31" fillId="4" borderId="23" xfId="79" applyFont="1" applyFill="1" applyBorder="1" applyAlignment="1">
      <alignment horizontal="left"/>
      <protection/>
    </xf>
    <xf numFmtId="0" fontId="46" fillId="39" borderId="28" xfId="78" applyFont="1" applyFill="1" applyBorder="1" applyAlignment="1">
      <alignment horizontal="center" vertical="center"/>
      <protection/>
    </xf>
    <xf numFmtId="0" fontId="46" fillId="39" borderId="22" xfId="78" applyFont="1" applyFill="1" applyBorder="1" applyAlignment="1">
      <alignment horizontal="center" vertical="center"/>
      <protection/>
    </xf>
    <xf numFmtId="0" fontId="46" fillId="39" borderId="29" xfId="78" applyFont="1" applyFill="1" applyBorder="1" applyAlignment="1">
      <alignment horizontal="center" vertical="center"/>
      <protection/>
    </xf>
    <xf numFmtId="0" fontId="31" fillId="43" borderId="36" xfId="79" applyFont="1" applyFill="1" applyBorder="1" applyAlignment="1">
      <alignment horizontal="left"/>
      <protection/>
    </xf>
    <xf numFmtId="176" fontId="31" fillId="43" borderId="30" xfId="79" applyNumberFormat="1" applyFont="1" applyFill="1" applyBorder="1" applyAlignment="1">
      <alignment horizontal="left"/>
      <protection/>
    </xf>
    <xf numFmtId="2" fontId="31" fillId="43" borderId="30" xfId="79" applyNumberFormat="1" applyFont="1" applyFill="1" applyBorder="1" applyAlignment="1">
      <alignment horizontal="center"/>
      <protection/>
    </xf>
    <xf numFmtId="181" fontId="31" fillId="43" borderId="30" xfId="79" applyNumberFormat="1" applyFont="1" applyFill="1" applyBorder="1" applyAlignment="1">
      <alignment horizontal="center"/>
      <protection/>
    </xf>
    <xf numFmtId="177" fontId="31" fillId="43" borderId="30" xfId="79" applyNumberFormat="1" applyFont="1" applyFill="1" applyBorder="1" applyAlignment="1">
      <alignment horizontal="left"/>
      <protection/>
    </xf>
    <xf numFmtId="1" fontId="32" fillId="43" borderId="30" xfId="79" applyNumberFormat="1" applyFont="1" applyFill="1" applyBorder="1" applyAlignment="1">
      <alignment horizontal="left"/>
      <protection/>
    </xf>
    <xf numFmtId="1" fontId="31" fillId="43" borderId="30" xfId="79" applyNumberFormat="1" applyFont="1" applyFill="1" applyBorder="1" applyAlignment="1">
      <alignment horizontal="left"/>
      <protection/>
    </xf>
    <xf numFmtId="181" fontId="31" fillId="43" borderId="30" xfId="79" applyNumberFormat="1" applyFont="1" applyFill="1" applyBorder="1" applyAlignment="1">
      <alignment horizontal="center"/>
      <protection/>
    </xf>
    <xf numFmtId="1" fontId="32" fillId="43" borderId="28" xfId="79" applyNumberFormat="1" applyFont="1" applyFill="1" applyBorder="1" applyAlignment="1">
      <alignment horizontal="center"/>
      <protection/>
    </xf>
    <xf numFmtId="0" fontId="33" fillId="43" borderId="24" xfId="0" applyFont="1" applyFill="1" applyBorder="1" applyAlignment="1">
      <alignment/>
    </xf>
    <xf numFmtId="0" fontId="47" fillId="41" borderId="32" xfId="78" applyFont="1" applyFill="1" applyBorder="1" applyAlignment="1">
      <alignment horizontal="center"/>
      <protection/>
    </xf>
    <xf numFmtId="0" fontId="43" fillId="40" borderId="22" xfId="78" applyFont="1" applyFill="1" applyBorder="1" applyAlignment="1">
      <alignment horizontal="center"/>
      <protection/>
    </xf>
    <xf numFmtId="0" fontId="43" fillId="40" borderId="29" xfId="78" applyFont="1" applyFill="1" applyBorder="1" applyAlignment="1">
      <alignment horizontal="center"/>
      <protection/>
    </xf>
    <xf numFmtId="0" fontId="44" fillId="0" borderId="22" xfId="0" applyFont="1" applyBorder="1" applyAlignment="1">
      <alignment horizontal="center"/>
    </xf>
    <xf numFmtId="1" fontId="43" fillId="40" borderId="24" xfId="78" applyNumberFormat="1" applyFont="1" applyFill="1" applyBorder="1" applyAlignment="1">
      <alignment horizontal="center"/>
      <protection/>
    </xf>
    <xf numFmtId="0" fontId="43" fillId="40" borderId="24" xfId="0" applyFont="1" applyFill="1" applyBorder="1" applyAlignment="1">
      <alignment horizontal="center"/>
    </xf>
    <xf numFmtId="177" fontId="43" fillId="40" borderId="24" xfId="78" applyNumberFormat="1" applyFont="1" applyFill="1" applyBorder="1" applyAlignment="1">
      <alignment horizontal="center"/>
      <protection/>
    </xf>
    <xf numFmtId="0" fontId="43" fillId="40" borderId="41" xfId="0" applyFont="1" applyFill="1" applyBorder="1" applyAlignment="1">
      <alignment horizontal="center"/>
    </xf>
    <xf numFmtId="0" fontId="45" fillId="40" borderId="19" xfId="0" applyFont="1" applyFill="1" applyBorder="1" applyAlignment="1">
      <alignment horizontal="center"/>
    </xf>
    <xf numFmtId="177" fontId="45" fillId="38" borderId="26" xfId="78" applyNumberFormat="1" applyFont="1" applyFill="1" applyBorder="1" applyAlignment="1">
      <alignment horizontal="center"/>
      <protection/>
    </xf>
    <xf numFmtId="181" fontId="43" fillId="38" borderId="27" xfId="78" applyNumberFormat="1" applyFont="1" applyFill="1" applyBorder="1" applyAlignment="1">
      <alignment horizontal="center"/>
      <protection/>
    </xf>
    <xf numFmtId="179" fontId="45" fillId="38" borderId="27" xfId="78" applyNumberFormat="1" applyFont="1" applyFill="1" applyBorder="1" applyAlignment="1">
      <alignment horizontal="center"/>
      <protection/>
    </xf>
    <xf numFmtId="2" fontId="45" fillId="38" borderId="42" xfId="78" applyNumberFormat="1" applyFont="1" applyFill="1" applyBorder="1" applyAlignment="1">
      <alignment horizontal="center"/>
      <protection/>
    </xf>
    <xf numFmtId="177" fontId="45" fillId="38" borderId="22" xfId="78" applyNumberFormat="1" applyFont="1" applyFill="1" applyBorder="1" applyAlignment="1">
      <alignment horizontal="center"/>
      <protection/>
    </xf>
    <xf numFmtId="181" fontId="43" fillId="38" borderId="24" xfId="78" applyNumberFormat="1" applyFont="1" applyFill="1" applyBorder="1" applyAlignment="1">
      <alignment horizontal="center"/>
      <protection/>
    </xf>
    <xf numFmtId="179" fontId="45" fillId="38" borderId="24" xfId="78" applyNumberFormat="1" applyFont="1" applyFill="1" applyBorder="1" applyAlignment="1">
      <alignment horizontal="center"/>
      <protection/>
    </xf>
    <xf numFmtId="2" fontId="45" fillId="38" borderId="24" xfId="78" applyNumberFormat="1" applyFont="1" applyFill="1" applyBorder="1" applyAlignment="1">
      <alignment horizontal="center"/>
      <protection/>
    </xf>
    <xf numFmtId="0" fontId="44" fillId="0" borderId="26" xfId="0" applyFont="1" applyBorder="1" applyAlignment="1">
      <alignment horizontal="center"/>
    </xf>
    <xf numFmtId="1" fontId="43" fillId="40" borderId="27" xfId="78" applyNumberFormat="1" applyFont="1" applyFill="1" applyBorder="1" applyAlignment="1">
      <alignment horizontal="center"/>
      <protection/>
    </xf>
    <xf numFmtId="0" fontId="43" fillId="40" borderId="27" xfId="0" applyFont="1" applyFill="1" applyBorder="1" applyAlignment="1">
      <alignment horizontal="center"/>
    </xf>
    <xf numFmtId="177" fontId="43" fillId="40" borderId="27" xfId="78" applyNumberFormat="1" applyFont="1" applyFill="1" applyBorder="1" applyAlignment="1">
      <alignment horizontal="center"/>
      <protection/>
    </xf>
    <xf numFmtId="0" fontId="43" fillId="40" borderId="43" xfId="0" applyFont="1" applyFill="1" applyBorder="1" applyAlignment="1">
      <alignment horizontal="center"/>
    </xf>
    <xf numFmtId="177" fontId="45" fillId="38" borderId="32" xfId="78" applyNumberFormat="1" applyFont="1" applyFill="1" applyBorder="1" applyAlignment="1">
      <alignment horizontal="center"/>
      <protection/>
    </xf>
    <xf numFmtId="181" fontId="43" fillId="38" borderId="31" xfId="78" applyNumberFormat="1" applyFont="1" applyFill="1" applyBorder="1" applyAlignment="1">
      <alignment horizontal="center"/>
      <protection/>
    </xf>
    <xf numFmtId="179" fontId="45" fillId="38" borderId="31" xfId="78" applyNumberFormat="1" applyFont="1" applyFill="1" applyBorder="1" applyAlignment="1">
      <alignment horizontal="center"/>
      <protection/>
    </xf>
    <xf numFmtId="2" fontId="45" fillId="38" borderId="31" xfId="78" applyNumberFormat="1" applyFont="1" applyFill="1" applyBorder="1" applyAlignment="1">
      <alignment horizontal="center"/>
      <protection/>
    </xf>
    <xf numFmtId="0" fontId="44" fillId="0" borderId="28" xfId="0" applyFont="1" applyBorder="1" applyAlignment="1">
      <alignment horizontal="center"/>
    </xf>
    <xf numFmtId="0" fontId="43" fillId="40" borderId="29" xfId="0" applyFont="1" applyFill="1" applyBorder="1" applyAlignment="1">
      <alignment horizontal="center"/>
    </xf>
    <xf numFmtId="177" fontId="43" fillId="40" borderId="22" xfId="78" applyNumberFormat="1" applyFont="1" applyFill="1" applyBorder="1" applyAlignment="1">
      <alignment horizontal="center"/>
      <protection/>
    </xf>
    <xf numFmtId="177" fontId="45" fillId="38" borderId="28" xfId="78" applyNumberFormat="1" applyFont="1" applyFill="1" applyBorder="1" applyAlignment="1">
      <alignment horizontal="center"/>
      <protection/>
    </xf>
    <xf numFmtId="181" fontId="43" fillId="38" borderId="22" xfId="78" applyNumberFormat="1" applyFont="1" applyFill="1" applyBorder="1" applyAlignment="1">
      <alignment horizontal="center"/>
      <protection/>
    </xf>
    <xf numFmtId="1" fontId="43" fillId="40" borderId="22" xfId="78" applyNumberFormat="1" applyFont="1" applyFill="1" applyBorder="1" applyAlignment="1">
      <alignment horizontal="center"/>
      <protection/>
    </xf>
    <xf numFmtId="0" fontId="43" fillId="40" borderId="22" xfId="0" applyFont="1" applyFill="1" applyBorder="1" applyAlignment="1">
      <alignment horizontal="center"/>
    </xf>
    <xf numFmtId="181" fontId="43" fillId="38" borderId="29" xfId="78" applyNumberFormat="1" applyFont="1" applyFill="1" applyBorder="1" applyAlignment="1">
      <alignment horizontal="center"/>
      <protection/>
    </xf>
    <xf numFmtId="179" fontId="45" fillId="38" borderId="28" xfId="78" applyNumberFormat="1" applyFont="1" applyFill="1" applyBorder="1" applyAlignment="1">
      <alignment horizontal="center"/>
      <protection/>
    </xf>
    <xf numFmtId="2" fontId="45" fillId="38" borderId="44" xfId="78" applyNumberFormat="1" applyFont="1" applyFill="1" applyBorder="1" applyAlignment="1">
      <alignment horizontal="center"/>
      <protection/>
    </xf>
    <xf numFmtId="1" fontId="43" fillId="40" borderId="45" xfId="78" applyNumberFormat="1" applyFont="1" applyFill="1" applyBorder="1" applyAlignment="1">
      <alignment horizontal="center"/>
      <protection/>
    </xf>
    <xf numFmtId="0" fontId="43" fillId="40" borderId="33" xfId="0" applyFont="1" applyFill="1" applyBorder="1" applyAlignment="1">
      <alignment horizontal="center"/>
    </xf>
    <xf numFmtId="1" fontId="43" fillId="40" borderId="46" xfId="78" applyNumberFormat="1" applyFont="1" applyFill="1" applyBorder="1" applyAlignment="1">
      <alignment horizontal="center"/>
      <protection/>
    </xf>
    <xf numFmtId="0" fontId="43" fillId="40" borderId="47" xfId="0" applyFont="1" applyFill="1" applyBorder="1" applyAlignment="1">
      <alignment horizontal="center"/>
    </xf>
    <xf numFmtId="2" fontId="45" fillId="38" borderId="22" xfId="78" applyNumberFormat="1" applyFont="1" applyFill="1" applyBorder="1" applyAlignment="1">
      <alignment horizontal="center"/>
      <protection/>
    </xf>
    <xf numFmtId="177" fontId="45" fillId="38" borderId="23" xfId="78" applyNumberFormat="1" applyFont="1" applyFill="1" applyBorder="1" applyAlignment="1">
      <alignment horizontal="center"/>
      <protection/>
    </xf>
    <xf numFmtId="179" fontId="45" fillId="38" borderId="22" xfId="78" applyNumberFormat="1" applyFont="1" applyFill="1" applyBorder="1" applyAlignment="1">
      <alignment horizontal="center"/>
      <protection/>
    </xf>
    <xf numFmtId="0" fontId="43" fillId="40" borderId="23" xfId="78" applyFont="1" applyFill="1" applyBorder="1" applyAlignment="1">
      <alignment horizontal="center"/>
      <protection/>
    </xf>
    <xf numFmtId="0" fontId="43" fillId="40" borderId="30" xfId="78" applyFont="1" applyFill="1" applyBorder="1" applyAlignment="1">
      <alignment horizontal="center"/>
      <protection/>
    </xf>
    <xf numFmtId="0" fontId="44" fillId="0" borderId="23" xfId="0" applyFont="1" applyBorder="1" applyAlignment="1">
      <alignment horizontal="center"/>
    </xf>
    <xf numFmtId="1" fontId="43" fillId="40" borderId="48" xfId="78" applyNumberFormat="1" applyFont="1" applyFill="1" applyBorder="1" applyAlignment="1">
      <alignment horizontal="center"/>
      <protection/>
    </xf>
    <xf numFmtId="0" fontId="43" fillId="40" borderId="49" xfId="0" applyFont="1" applyFill="1" applyBorder="1" applyAlignment="1">
      <alignment horizontal="center"/>
    </xf>
    <xf numFmtId="177" fontId="43" fillId="40" borderId="25" xfId="78" applyNumberFormat="1" applyFont="1" applyFill="1" applyBorder="1" applyAlignment="1">
      <alignment horizontal="center"/>
      <protection/>
    </xf>
    <xf numFmtId="0" fontId="43" fillId="40" borderId="20" xfId="0" applyFont="1" applyFill="1" applyBorder="1" applyAlignment="1">
      <alignment horizontal="center"/>
    </xf>
    <xf numFmtId="0" fontId="45" fillId="40" borderId="21" xfId="0" applyFont="1" applyFill="1" applyBorder="1" applyAlignment="1">
      <alignment horizontal="center"/>
    </xf>
    <xf numFmtId="0" fontId="43" fillId="40" borderId="28" xfId="78" applyFont="1" applyFill="1" applyBorder="1" applyAlignment="1">
      <alignment horizontal="center"/>
      <protection/>
    </xf>
    <xf numFmtId="0" fontId="43" fillId="40" borderId="36" xfId="78" applyFont="1" applyFill="1" applyBorder="1" applyAlignment="1">
      <alignment horizontal="center"/>
      <protection/>
    </xf>
    <xf numFmtId="1" fontId="43" fillId="40" borderId="25" xfId="78" applyNumberFormat="1" applyFont="1" applyFill="1" applyBorder="1" applyAlignment="1">
      <alignment horizontal="center"/>
      <protection/>
    </xf>
    <xf numFmtId="0" fontId="43" fillId="40" borderId="25" xfId="0" applyFont="1" applyFill="1" applyBorder="1" applyAlignment="1">
      <alignment horizontal="center"/>
    </xf>
    <xf numFmtId="181" fontId="43" fillId="38" borderId="25" xfId="78" applyNumberFormat="1" applyFont="1" applyFill="1" applyBorder="1" applyAlignment="1">
      <alignment horizontal="center"/>
      <protection/>
    </xf>
    <xf numFmtId="179" fontId="45" fillId="38" borderId="23" xfId="78" applyNumberFormat="1" applyFont="1" applyFill="1" applyBorder="1" applyAlignment="1">
      <alignment horizontal="center"/>
      <protection/>
    </xf>
    <xf numFmtId="2" fontId="45" fillId="38" borderId="50" xfId="78" applyNumberFormat="1" applyFont="1" applyFill="1" applyBorder="1" applyAlignment="1">
      <alignment horizontal="center"/>
      <protection/>
    </xf>
    <xf numFmtId="2" fontId="45" fillId="38" borderId="26" xfId="78" applyNumberFormat="1" applyFont="1" applyFill="1" applyBorder="1" applyAlignment="1">
      <alignment horizontal="center"/>
      <protection/>
    </xf>
    <xf numFmtId="0" fontId="44" fillId="0" borderId="51" xfId="0" applyFont="1" applyBorder="1" applyAlignment="1">
      <alignment horizontal="center"/>
    </xf>
    <xf numFmtId="1" fontId="43" fillId="40" borderId="26" xfId="78" applyNumberFormat="1" applyFont="1" applyFill="1" applyBorder="1" applyAlignment="1">
      <alignment horizontal="center"/>
      <protection/>
    </xf>
    <xf numFmtId="0" fontId="43" fillId="40" borderId="26" xfId="0" applyFont="1" applyFill="1" applyBorder="1" applyAlignment="1">
      <alignment horizontal="center"/>
    </xf>
    <xf numFmtId="177" fontId="45" fillId="38" borderId="52" xfId="78" applyNumberFormat="1" applyFont="1" applyFill="1" applyBorder="1" applyAlignment="1">
      <alignment horizontal="center"/>
      <protection/>
    </xf>
    <xf numFmtId="181" fontId="43" fillId="38" borderId="26" xfId="78" applyNumberFormat="1" applyFont="1" applyFill="1" applyBorder="1" applyAlignment="1">
      <alignment horizontal="center"/>
      <protection/>
    </xf>
    <xf numFmtId="0" fontId="44" fillId="0" borderId="24" xfId="0" applyFont="1" applyBorder="1" applyAlignment="1">
      <alignment horizontal="center"/>
    </xf>
    <xf numFmtId="177" fontId="45" fillId="38" borderId="44" xfId="78" applyNumberFormat="1" applyFont="1" applyFill="1" applyBorder="1" applyAlignment="1">
      <alignment horizontal="center"/>
      <protection/>
    </xf>
    <xf numFmtId="181" fontId="43" fillId="38" borderId="44" xfId="78" applyNumberFormat="1" applyFont="1" applyFill="1" applyBorder="1" applyAlignment="1">
      <alignment horizontal="center"/>
      <protection/>
    </xf>
    <xf numFmtId="179" fontId="45" fillId="38" borderId="53" xfId="78" applyNumberFormat="1" applyFont="1" applyFill="1" applyBorder="1" applyAlignment="1">
      <alignment horizontal="center"/>
      <protection/>
    </xf>
    <xf numFmtId="0" fontId="43" fillId="42" borderId="26" xfId="78" applyFont="1" applyFill="1" applyBorder="1" applyAlignment="1">
      <alignment horizontal="center"/>
      <protection/>
    </xf>
    <xf numFmtId="0" fontId="44" fillId="0" borderId="29" xfId="0" applyFont="1" applyBorder="1" applyAlignment="1">
      <alignment horizontal="center"/>
    </xf>
    <xf numFmtId="177" fontId="45" fillId="38" borderId="40" xfId="78" applyNumberFormat="1" applyFont="1" applyFill="1" applyBorder="1" applyAlignment="1">
      <alignment horizontal="center"/>
      <protection/>
    </xf>
    <xf numFmtId="2" fontId="45" fillId="38" borderId="53" xfId="78" applyNumberFormat="1" applyFont="1" applyFill="1" applyBorder="1" applyAlignment="1">
      <alignment horizontal="center"/>
      <protection/>
    </xf>
    <xf numFmtId="0" fontId="43" fillId="42" borderId="32" xfId="78" applyFont="1" applyFill="1" applyBorder="1" applyAlignment="1">
      <alignment horizontal="center"/>
      <protection/>
    </xf>
    <xf numFmtId="0" fontId="44" fillId="0" borderId="30" xfId="0" applyFont="1" applyBorder="1" applyAlignment="1">
      <alignment horizontal="center"/>
    </xf>
    <xf numFmtId="1" fontId="43" fillId="40" borderId="23" xfId="78" applyNumberFormat="1" applyFont="1" applyFill="1" applyBorder="1" applyAlignment="1">
      <alignment horizontal="center"/>
      <protection/>
    </xf>
    <xf numFmtId="0" fontId="43" fillId="40" borderId="23" xfId="0" applyFont="1" applyFill="1" applyBorder="1" applyAlignment="1">
      <alignment horizontal="center"/>
    </xf>
    <xf numFmtId="177" fontId="43" fillId="40" borderId="23" xfId="78" applyNumberFormat="1" applyFont="1" applyFill="1" applyBorder="1" applyAlignment="1">
      <alignment horizontal="center"/>
      <protection/>
    </xf>
    <xf numFmtId="177" fontId="45" fillId="38" borderId="18" xfId="78" applyNumberFormat="1" applyFont="1" applyFill="1" applyBorder="1" applyAlignment="1">
      <alignment horizontal="center"/>
      <protection/>
    </xf>
    <xf numFmtId="181" fontId="43" fillId="38" borderId="36" xfId="78" applyNumberFormat="1" applyFont="1" applyFill="1" applyBorder="1" applyAlignment="1">
      <alignment horizontal="center"/>
      <protection/>
    </xf>
    <xf numFmtId="179" fontId="45" fillId="38" borderId="32" xfId="78" applyNumberFormat="1" applyFont="1" applyFill="1" applyBorder="1" applyAlignment="1">
      <alignment horizontal="center"/>
      <protection/>
    </xf>
    <xf numFmtId="2" fontId="45" fillId="38" borderId="32" xfId="78" applyNumberFormat="1" applyFont="1" applyFill="1" applyBorder="1" applyAlignment="1">
      <alignment horizontal="center"/>
      <protection/>
    </xf>
    <xf numFmtId="0" fontId="43" fillId="40" borderId="27" xfId="78" applyFont="1" applyFill="1" applyBorder="1" applyAlignment="1">
      <alignment horizontal="center"/>
      <protection/>
    </xf>
    <xf numFmtId="0" fontId="43" fillId="40" borderId="31" xfId="78" applyFont="1" applyFill="1" applyBorder="1" applyAlignment="1">
      <alignment horizontal="center"/>
      <protection/>
    </xf>
    <xf numFmtId="0" fontId="33" fillId="40" borderId="0" xfId="0" applyFont="1" applyFill="1" applyBorder="1" applyAlignment="1">
      <alignment/>
    </xf>
    <xf numFmtId="0" fontId="33" fillId="40" borderId="0" xfId="0" applyFont="1" applyFill="1" applyAlignment="1">
      <alignment/>
    </xf>
    <xf numFmtId="176" fontId="31" fillId="37" borderId="29" xfId="79" applyNumberFormat="1" applyFont="1" applyFill="1" applyBorder="1" applyAlignment="1">
      <alignment horizontal="left"/>
      <protection/>
    </xf>
    <xf numFmtId="177" fontId="32" fillId="37" borderId="29" xfId="79" applyNumberFormat="1" applyFont="1" applyFill="1" applyBorder="1" applyAlignment="1">
      <alignment horizontal="left"/>
      <protection/>
    </xf>
    <xf numFmtId="177" fontId="32" fillId="37" borderId="30" xfId="79" applyNumberFormat="1" applyFont="1" applyFill="1" applyBorder="1" applyAlignment="1">
      <alignment horizontal="left"/>
      <protection/>
    </xf>
    <xf numFmtId="177" fontId="32" fillId="37" borderId="29" xfId="79" applyNumberFormat="1" applyFont="1" applyFill="1" applyBorder="1" applyAlignment="1">
      <alignment horizontal="center"/>
      <protection/>
    </xf>
    <xf numFmtId="177" fontId="32" fillId="37" borderId="24" xfId="79" applyNumberFormat="1" applyFont="1" applyFill="1" applyBorder="1" applyAlignment="1">
      <alignment horizontal="center"/>
      <protection/>
    </xf>
    <xf numFmtId="177" fontId="32" fillId="37" borderId="30" xfId="79" applyNumberFormat="1" applyFont="1" applyFill="1" applyBorder="1" applyAlignment="1">
      <alignment horizontal="center"/>
      <protection/>
    </xf>
    <xf numFmtId="1" fontId="43" fillId="40" borderId="28" xfId="78" applyNumberFormat="1" applyFont="1" applyFill="1" applyBorder="1" applyAlignment="1">
      <alignment horizontal="center"/>
      <protection/>
    </xf>
    <xf numFmtId="0" fontId="43" fillId="40" borderId="28" xfId="0" applyFont="1" applyFill="1" applyBorder="1" applyAlignment="1">
      <alignment horizontal="center"/>
    </xf>
    <xf numFmtId="181" fontId="43" fillId="38" borderId="23" xfId="78" applyNumberFormat="1" applyFont="1" applyFill="1" applyBorder="1" applyAlignment="1">
      <alignment horizontal="center"/>
      <protection/>
    </xf>
    <xf numFmtId="179" fontId="45" fillId="38" borderId="25" xfId="78" applyNumberFormat="1" applyFont="1" applyFill="1" applyBorder="1" applyAlignment="1">
      <alignment horizontal="center"/>
      <protection/>
    </xf>
    <xf numFmtId="0" fontId="44" fillId="0" borderId="25" xfId="0" applyFont="1" applyBorder="1" applyAlignment="1">
      <alignment horizontal="center"/>
    </xf>
    <xf numFmtId="0" fontId="43" fillId="40" borderId="13" xfId="0" applyFont="1" applyFill="1" applyBorder="1" applyAlignment="1">
      <alignment horizontal="center"/>
    </xf>
    <xf numFmtId="0" fontId="45" fillId="40" borderId="17" xfId="0" applyFont="1" applyFill="1" applyBorder="1" applyAlignment="1">
      <alignment horizontal="center"/>
    </xf>
    <xf numFmtId="2" fontId="45" fillId="38" borderId="25" xfId="78" applyNumberFormat="1" applyFont="1" applyFill="1" applyBorder="1" applyAlignment="1">
      <alignment horizontal="center"/>
      <protection/>
    </xf>
    <xf numFmtId="176" fontId="27" fillId="41" borderId="29" xfId="78" applyNumberFormat="1" applyFont="1" applyFill="1" applyBorder="1" applyAlignment="1">
      <alignment horizontal="center"/>
      <protection/>
    </xf>
    <xf numFmtId="176" fontId="27" fillId="41" borderId="24" xfId="78" applyNumberFormat="1" applyFont="1" applyFill="1" applyBorder="1" applyAlignment="1">
      <alignment horizontal="center"/>
      <protection/>
    </xf>
    <xf numFmtId="0" fontId="36" fillId="40" borderId="54" xfId="0" applyFont="1" applyFill="1" applyBorder="1" applyAlignment="1">
      <alignment horizontal="center"/>
    </xf>
    <xf numFmtId="0" fontId="28" fillId="41" borderId="25" xfId="78" applyFont="1" applyFill="1" applyBorder="1" applyAlignment="1">
      <alignment horizontal="center"/>
      <protection/>
    </xf>
    <xf numFmtId="0" fontId="39" fillId="40" borderId="0" xfId="79" applyFont="1" applyFill="1" applyBorder="1" applyAlignment="1">
      <alignment horizontal="left"/>
      <protection/>
    </xf>
    <xf numFmtId="177" fontId="36" fillId="40" borderId="0" xfId="78" applyNumberFormat="1" applyFont="1" applyFill="1" applyBorder="1" applyAlignment="1">
      <alignment horizontal="center"/>
      <protection/>
    </xf>
    <xf numFmtId="2" fontId="37" fillId="40" borderId="28" xfId="78" applyNumberFormat="1" applyFont="1" applyFill="1" applyBorder="1" applyAlignment="1">
      <alignment horizontal="center"/>
      <protection/>
    </xf>
    <xf numFmtId="179" fontId="37" fillId="40" borderId="29" xfId="78" applyNumberFormat="1" applyFont="1" applyFill="1" applyBorder="1" applyAlignment="1">
      <alignment horizontal="center"/>
      <protection/>
    </xf>
    <xf numFmtId="0" fontId="36" fillId="43" borderId="24" xfId="78" applyFont="1" applyFill="1" applyBorder="1" applyAlignment="1">
      <alignment horizontal="center"/>
      <protection/>
    </xf>
    <xf numFmtId="177" fontId="36" fillId="40" borderId="24" xfId="78" applyNumberFormat="1" applyFont="1" applyFill="1" applyBorder="1" applyAlignment="1">
      <alignment horizontal="center"/>
      <protection/>
    </xf>
    <xf numFmtId="0" fontId="36" fillId="40" borderId="22" xfId="0" applyFont="1" applyFill="1" applyBorder="1" applyAlignment="1">
      <alignment horizontal="center"/>
    </xf>
    <xf numFmtId="0" fontId="36" fillId="40" borderId="23" xfId="0" applyFont="1" applyFill="1" applyBorder="1" applyAlignment="1">
      <alignment horizontal="center"/>
    </xf>
    <xf numFmtId="0" fontId="36" fillId="40" borderId="47" xfId="0" applyFont="1" applyFill="1" applyBorder="1" applyAlignment="1">
      <alignment horizontal="center"/>
    </xf>
    <xf numFmtId="1" fontId="36" fillId="40" borderId="37" xfId="78" applyNumberFormat="1" applyFont="1" applyFill="1" applyBorder="1" applyAlignment="1">
      <alignment horizontal="center"/>
      <protection/>
    </xf>
    <xf numFmtId="0" fontId="0" fillId="40" borderId="23" xfId="0" applyFill="1" applyBorder="1" applyAlignment="1">
      <alignment horizontal="center"/>
    </xf>
    <xf numFmtId="179" fontId="37" fillId="40" borderId="28" xfId="78" applyNumberFormat="1" applyFont="1" applyFill="1" applyBorder="1" applyAlignment="1">
      <alignment horizontal="center"/>
      <protection/>
    </xf>
    <xf numFmtId="177" fontId="36" fillId="40" borderId="22" xfId="78" applyNumberFormat="1" applyFont="1" applyFill="1" applyBorder="1" applyAlignment="1">
      <alignment horizontal="center"/>
      <protection/>
    </xf>
    <xf numFmtId="177" fontId="36" fillId="40" borderId="27" xfId="78" applyNumberFormat="1" applyFont="1" applyFill="1" applyBorder="1" applyAlignment="1">
      <alignment horizontal="center"/>
      <protection/>
    </xf>
    <xf numFmtId="0" fontId="36" fillId="40" borderId="24" xfId="0" applyFont="1" applyFill="1" applyBorder="1" applyAlignment="1">
      <alignment horizontal="center"/>
    </xf>
    <xf numFmtId="1" fontId="36" fillId="40" borderId="24" xfId="78" applyNumberFormat="1" applyFont="1" applyFill="1" applyBorder="1" applyAlignment="1">
      <alignment horizontal="center"/>
      <protection/>
    </xf>
    <xf numFmtId="0" fontId="28" fillId="41" borderId="28" xfId="78" applyFont="1" applyFill="1" applyBorder="1" applyAlignment="1">
      <alignment horizontal="center"/>
      <protection/>
    </xf>
    <xf numFmtId="0" fontId="28" fillId="41" borderId="29" xfId="78" applyFont="1" applyFill="1" applyBorder="1" applyAlignment="1">
      <alignment horizontal="center"/>
      <protection/>
    </xf>
    <xf numFmtId="0" fontId="36" fillId="40" borderId="55" xfId="0" applyFont="1" applyFill="1" applyBorder="1" applyAlignment="1">
      <alignment horizontal="center"/>
    </xf>
    <xf numFmtId="0" fontId="37" fillId="40" borderId="55" xfId="0" applyFont="1" applyFill="1" applyBorder="1" applyAlignment="1">
      <alignment horizontal="center"/>
    </xf>
    <xf numFmtId="0" fontId="36" fillId="40" borderId="26" xfId="0" applyFont="1" applyFill="1" applyBorder="1" applyAlignment="1">
      <alignment horizontal="center"/>
    </xf>
    <xf numFmtId="1" fontId="36" fillId="40" borderId="23" xfId="78" applyNumberFormat="1" applyFont="1" applyFill="1" applyBorder="1" applyAlignment="1">
      <alignment horizontal="center"/>
      <protection/>
    </xf>
    <xf numFmtId="177" fontId="36" fillId="40" borderId="26" xfId="78" applyNumberFormat="1" applyFont="1" applyFill="1" applyBorder="1" applyAlignment="1">
      <alignment horizontal="center"/>
      <protection/>
    </xf>
    <xf numFmtId="177" fontId="36" fillId="40" borderId="23" xfId="78" applyNumberFormat="1" applyFont="1" applyFill="1" applyBorder="1" applyAlignment="1">
      <alignment horizontal="center"/>
      <protection/>
    </xf>
    <xf numFmtId="0" fontId="36" fillId="40" borderId="28" xfId="78" applyFont="1" applyFill="1" applyBorder="1" applyAlignment="1">
      <alignment horizontal="center"/>
      <protection/>
    </xf>
    <xf numFmtId="0" fontId="0" fillId="40" borderId="45" xfId="0" applyFill="1" applyBorder="1" applyAlignment="1">
      <alignment horizontal="center"/>
    </xf>
    <xf numFmtId="1" fontId="36" fillId="40" borderId="56" xfId="78" applyNumberFormat="1" applyFont="1" applyFill="1" applyBorder="1" applyAlignment="1">
      <alignment horizontal="center"/>
      <protection/>
    </xf>
    <xf numFmtId="0" fontId="36" fillId="40" borderId="56" xfId="0" applyFont="1" applyFill="1" applyBorder="1" applyAlignment="1">
      <alignment horizontal="center"/>
    </xf>
    <xf numFmtId="0" fontId="0" fillId="40" borderId="35" xfId="0" applyFill="1" applyBorder="1" applyAlignment="1">
      <alignment horizontal="center"/>
    </xf>
    <xf numFmtId="177" fontId="36" fillId="40" borderId="51" xfId="78" applyNumberFormat="1" applyFont="1" applyFill="1" applyBorder="1" applyAlignment="1">
      <alignment horizontal="center"/>
      <protection/>
    </xf>
    <xf numFmtId="0" fontId="0" fillId="40" borderId="28" xfId="0" applyFill="1" applyBorder="1" applyAlignment="1">
      <alignment horizontal="center"/>
    </xf>
    <xf numFmtId="1" fontId="36" fillId="40" borderId="28" xfId="78" applyNumberFormat="1" applyFont="1" applyFill="1" applyBorder="1" applyAlignment="1">
      <alignment horizontal="center"/>
      <protection/>
    </xf>
    <xf numFmtId="0" fontId="28" fillId="44" borderId="29" xfId="78" applyFont="1" applyFill="1" applyBorder="1" applyAlignment="1">
      <alignment horizontal="center"/>
      <protection/>
    </xf>
    <xf numFmtId="0" fontId="36" fillId="44" borderId="28" xfId="78" applyFont="1" applyFill="1" applyBorder="1" applyAlignment="1">
      <alignment horizontal="center"/>
      <protection/>
    </xf>
    <xf numFmtId="0" fontId="28" fillId="40" borderId="29" xfId="78" applyFont="1" applyFill="1" applyBorder="1" applyAlignment="1">
      <alignment horizontal="center"/>
      <protection/>
    </xf>
    <xf numFmtId="0" fontId="48" fillId="43" borderId="40" xfId="79" applyFont="1" applyFill="1" applyBorder="1" applyAlignment="1">
      <alignment horizontal="left"/>
      <protection/>
    </xf>
    <xf numFmtId="176" fontId="48" fillId="43" borderId="29" xfId="79" applyNumberFormat="1" applyFont="1" applyFill="1" applyBorder="1" applyAlignment="1">
      <alignment horizontal="left"/>
      <protection/>
    </xf>
    <xf numFmtId="2" fontId="48" fillId="43" borderId="29" xfId="79" applyNumberFormat="1" applyFont="1" applyFill="1" applyBorder="1" applyAlignment="1">
      <alignment horizontal="center"/>
      <protection/>
    </xf>
    <xf numFmtId="181" fontId="48" fillId="43" borderId="29" xfId="79" applyNumberFormat="1" applyFont="1" applyFill="1" applyBorder="1" applyAlignment="1">
      <alignment horizontal="center"/>
      <protection/>
    </xf>
    <xf numFmtId="177" fontId="48" fillId="43" borderId="29" xfId="79" applyNumberFormat="1" applyFont="1" applyFill="1" applyBorder="1" applyAlignment="1">
      <alignment horizontal="left"/>
      <protection/>
    </xf>
    <xf numFmtId="1" fontId="49" fillId="43" borderId="29" xfId="79" applyNumberFormat="1" applyFont="1" applyFill="1" applyBorder="1" applyAlignment="1">
      <alignment horizontal="left"/>
      <protection/>
    </xf>
    <xf numFmtId="1" fontId="48" fillId="43" borderId="29" xfId="79" applyNumberFormat="1" applyFont="1" applyFill="1" applyBorder="1" applyAlignment="1">
      <alignment horizontal="left"/>
      <protection/>
    </xf>
    <xf numFmtId="181" fontId="48" fillId="43" borderId="29" xfId="79" applyNumberFormat="1" applyFont="1" applyFill="1" applyBorder="1" applyAlignment="1">
      <alignment horizontal="center"/>
      <protection/>
    </xf>
    <xf numFmtId="1" fontId="49" fillId="43" borderId="29" xfId="79" applyNumberFormat="1" applyFont="1" applyFill="1" applyBorder="1" applyAlignment="1">
      <alignment horizontal="center"/>
      <protection/>
    </xf>
    <xf numFmtId="0" fontId="21" fillId="43" borderId="29" xfId="0" applyFont="1" applyFill="1" applyBorder="1" applyAlignment="1">
      <alignment/>
    </xf>
    <xf numFmtId="0" fontId="36" fillId="40" borderId="57" xfId="0" applyFont="1" applyFill="1" applyBorder="1" applyAlignment="1">
      <alignment horizontal="center"/>
    </xf>
    <xf numFmtId="177" fontId="45" fillId="38" borderId="30" xfId="78" applyNumberFormat="1" applyFont="1" applyFill="1" applyBorder="1" applyAlignment="1">
      <alignment horizontal="center"/>
      <protection/>
    </xf>
    <xf numFmtId="0" fontId="45" fillId="40" borderId="55" xfId="0" applyFont="1" applyFill="1" applyBorder="1" applyAlignment="1">
      <alignment horizontal="center"/>
    </xf>
    <xf numFmtId="0" fontId="43" fillId="15" borderId="29" xfId="78" applyFont="1" applyFill="1" applyBorder="1" applyAlignment="1">
      <alignment horizontal="center"/>
      <protection/>
    </xf>
    <xf numFmtId="0" fontId="43" fillId="44" borderId="28" xfId="78" applyFont="1" applyFill="1" applyBorder="1" applyAlignment="1">
      <alignment horizontal="center"/>
      <protection/>
    </xf>
    <xf numFmtId="0" fontId="43" fillId="44" borderId="29" xfId="78" applyFont="1" applyFill="1" applyBorder="1" applyAlignment="1">
      <alignment horizontal="center"/>
      <protection/>
    </xf>
    <xf numFmtId="0" fontId="44" fillId="44" borderId="29" xfId="0" applyFont="1" applyFill="1" applyBorder="1" applyAlignment="1">
      <alignment horizontal="center"/>
    </xf>
    <xf numFmtId="2" fontId="43" fillId="44" borderId="29" xfId="78" applyNumberFormat="1" applyFont="1" applyFill="1" applyBorder="1" applyAlignment="1">
      <alignment horizontal="center"/>
      <protection/>
    </xf>
    <xf numFmtId="1" fontId="43" fillId="44" borderId="29" xfId="78" applyNumberFormat="1" applyFont="1" applyFill="1" applyBorder="1" applyAlignment="1">
      <alignment horizontal="center"/>
      <protection/>
    </xf>
    <xf numFmtId="0" fontId="43" fillId="44" borderId="29" xfId="0" applyFont="1" applyFill="1" applyBorder="1" applyAlignment="1">
      <alignment horizontal="center"/>
    </xf>
    <xf numFmtId="0" fontId="45" fillId="44" borderId="29" xfId="0" applyFont="1" applyFill="1" applyBorder="1" applyAlignment="1">
      <alignment horizontal="center"/>
    </xf>
    <xf numFmtId="177" fontId="45" fillId="44" borderId="29" xfId="78" applyNumberFormat="1" applyFont="1" applyFill="1" applyBorder="1" applyAlignment="1">
      <alignment horizontal="center"/>
      <protection/>
    </xf>
    <xf numFmtId="181" fontId="43" fillId="44" borderId="29" xfId="78" applyNumberFormat="1" applyFont="1" applyFill="1" applyBorder="1" applyAlignment="1">
      <alignment horizontal="center"/>
      <protection/>
    </xf>
    <xf numFmtId="179" fontId="45" fillId="44" borderId="29" xfId="78" applyNumberFormat="1" applyFont="1" applyFill="1" applyBorder="1" applyAlignment="1">
      <alignment horizontal="center"/>
      <protection/>
    </xf>
    <xf numFmtId="2" fontId="45" fillId="44" borderId="24" xfId="78" applyNumberFormat="1" applyFont="1" applyFill="1" applyBorder="1" applyAlignment="1">
      <alignment horizontal="center"/>
      <protection/>
    </xf>
    <xf numFmtId="0" fontId="46" fillId="44" borderId="28" xfId="78" applyFont="1" applyFill="1" applyBorder="1" applyAlignment="1">
      <alignment horizontal="center" vertical="center"/>
      <protection/>
    </xf>
    <xf numFmtId="0" fontId="46" fillId="44" borderId="29" xfId="78" applyFont="1" applyFill="1" applyBorder="1" applyAlignment="1">
      <alignment horizontal="center" vertical="center" wrapText="1"/>
      <protection/>
    </xf>
    <xf numFmtId="0" fontId="46" fillId="44" borderId="0" xfId="78" applyFont="1" applyFill="1" applyBorder="1" applyAlignment="1">
      <alignment horizontal="center" vertical="center" wrapText="1"/>
      <protection/>
    </xf>
    <xf numFmtId="0" fontId="46" fillId="44" borderId="0" xfId="78" applyFont="1" applyFill="1" applyBorder="1" applyAlignment="1">
      <alignment horizontal="center" vertical="center"/>
      <protection/>
    </xf>
    <xf numFmtId="0" fontId="46" fillId="44" borderId="31" xfId="78" applyFont="1" applyFill="1" applyBorder="1" applyAlignment="1">
      <alignment horizontal="center" vertical="center" wrapText="1"/>
      <protection/>
    </xf>
    <xf numFmtId="177" fontId="45" fillId="44" borderId="29" xfId="78" applyNumberFormat="1" applyFont="1" applyFill="1" applyBorder="1" applyAlignment="1">
      <alignment horizontal="center"/>
      <protection/>
    </xf>
    <xf numFmtId="0" fontId="47" fillId="41" borderId="22" xfId="78" applyFont="1" applyFill="1" applyBorder="1" applyAlignment="1">
      <alignment horizontal="center"/>
      <protection/>
    </xf>
    <xf numFmtId="0" fontId="46" fillId="41" borderId="24" xfId="78" applyFont="1" applyFill="1" applyBorder="1" applyAlignment="1">
      <alignment horizontal="center"/>
      <protection/>
    </xf>
    <xf numFmtId="177" fontId="45" fillId="38" borderId="47" xfId="78" applyNumberFormat="1" applyFont="1" applyFill="1" applyBorder="1" applyAlignment="1">
      <alignment horizontal="center"/>
      <protection/>
    </xf>
    <xf numFmtId="1" fontId="43" fillId="44" borderId="0" xfId="78" applyNumberFormat="1" applyFont="1" applyFill="1" applyBorder="1" applyAlignment="1">
      <alignment horizontal="center"/>
      <protection/>
    </xf>
    <xf numFmtId="0" fontId="43" fillId="44" borderId="0" xfId="0" applyFont="1" applyFill="1" applyBorder="1" applyAlignment="1">
      <alignment horizontal="center"/>
    </xf>
    <xf numFmtId="0" fontId="45" fillId="44" borderId="0" xfId="0" applyFont="1" applyFill="1" applyBorder="1" applyAlignment="1">
      <alignment horizontal="center"/>
    </xf>
    <xf numFmtId="177" fontId="45" fillId="44" borderId="0" xfId="78" applyNumberFormat="1" applyFont="1" applyFill="1" applyBorder="1" applyAlignment="1">
      <alignment horizontal="center"/>
      <protection/>
    </xf>
    <xf numFmtId="181" fontId="43" fillId="44" borderId="0" xfId="78" applyNumberFormat="1" applyFont="1" applyFill="1" applyBorder="1" applyAlignment="1">
      <alignment horizontal="center"/>
      <protection/>
    </xf>
    <xf numFmtId="179" fontId="45" fillId="44" borderId="0" xfId="78" applyNumberFormat="1" applyFont="1" applyFill="1" applyBorder="1" applyAlignment="1">
      <alignment horizontal="center"/>
      <protection/>
    </xf>
    <xf numFmtId="2" fontId="45" fillId="44" borderId="27" xfId="78" applyNumberFormat="1" applyFont="1" applyFill="1" applyBorder="1" applyAlignment="1">
      <alignment horizontal="center"/>
      <protection/>
    </xf>
    <xf numFmtId="0" fontId="44" fillId="44" borderId="51" xfId="0" applyFont="1" applyFill="1" applyBorder="1" applyAlignment="1">
      <alignment horizontal="center"/>
    </xf>
    <xf numFmtId="2" fontId="43" fillId="44" borderId="51" xfId="78" applyNumberFormat="1" applyFont="1" applyFill="1" applyBorder="1" applyAlignment="1">
      <alignment horizontal="center"/>
      <protection/>
    </xf>
    <xf numFmtId="1" fontId="43" fillId="44" borderId="51" xfId="78" applyNumberFormat="1" applyFont="1" applyFill="1" applyBorder="1" applyAlignment="1">
      <alignment horizontal="center"/>
      <protection/>
    </xf>
    <xf numFmtId="0" fontId="43" fillId="44" borderId="51" xfId="0" applyFont="1" applyFill="1" applyBorder="1" applyAlignment="1">
      <alignment horizontal="center"/>
    </xf>
    <xf numFmtId="181" fontId="43" fillId="44" borderId="51" xfId="78" applyNumberFormat="1" applyFont="1" applyFill="1" applyBorder="1" applyAlignment="1">
      <alignment horizontal="center"/>
      <protection/>
    </xf>
    <xf numFmtId="179" fontId="45" fillId="44" borderId="51" xfId="78" applyNumberFormat="1" applyFont="1" applyFill="1" applyBorder="1" applyAlignment="1">
      <alignment horizontal="center"/>
      <protection/>
    </xf>
    <xf numFmtId="177" fontId="45" fillId="44" borderId="0" xfId="78" applyNumberFormat="1" applyFont="1" applyFill="1" applyBorder="1" applyAlignment="1">
      <alignment horizontal="center"/>
      <protection/>
    </xf>
    <xf numFmtId="177" fontId="45" fillId="44" borderId="51" xfId="78" applyNumberFormat="1" applyFont="1" applyFill="1" applyBorder="1" applyAlignment="1">
      <alignment horizontal="center"/>
      <protection/>
    </xf>
    <xf numFmtId="0" fontId="43" fillId="15" borderId="28" xfId="78" applyFont="1" applyFill="1" applyBorder="1" applyAlignment="1">
      <alignment horizontal="center"/>
      <protection/>
    </xf>
    <xf numFmtId="2" fontId="37" fillId="40" borderId="31" xfId="78" applyNumberFormat="1" applyFont="1" applyFill="1" applyBorder="1" applyAlignment="1">
      <alignment horizontal="center"/>
      <protection/>
    </xf>
    <xf numFmtId="0" fontId="37" fillId="40" borderId="58" xfId="0" applyFont="1" applyFill="1" applyBorder="1" applyAlignment="1">
      <alignment horizontal="center"/>
    </xf>
    <xf numFmtId="0" fontId="36" fillId="40" borderId="36" xfId="78" applyFont="1" applyFill="1" applyBorder="1" applyAlignment="1">
      <alignment horizontal="center"/>
      <protection/>
    </xf>
    <xf numFmtId="0" fontId="36" fillId="45" borderId="22" xfId="78" applyFont="1" applyFill="1" applyBorder="1" applyAlignment="1">
      <alignment horizontal="center"/>
      <protection/>
    </xf>
    <xf numFmtId="0" fontId="36" fillId="45" borderId="32" xfId="78" applyFont="1" applyFill="1" applyBorder="1" applyAlignment="1">
      <alignment horizontal="center"/>
      <protection/>
    </xf>
    <xf numFmtId="0" fontId="36" fillId="45" borderId="23" xfId="78" applyFont="1" applyFill="1" applyBorder="1" applyAlignment="1">
      <alignment horizontal="center"/>
      <protection/>
    </xf>
    <xf numFmtId="16" fontId="36" fillId="40" borderId="35" xfId="78" applyNumberFormat="1" applyFont="1" applyFill="1" applyBorder="1" applyAlignment="1">
      <alignment horizontal="center"/>
      <protection/>
    </xf>
    <xf numFmtId="0" fontId="36" fillId="45" borderId="26" xfId="78" applyFont="1" applyFill="1" applyBorder="1" applyAlignment="1">
      <alignment horizontal="center"/>
      <protection/>
    </xf>
    <xf numFmtId="0" fontId="36" fillId="40" borderId="59" xfId="78" applyFont="1" applyFill="1" applyBorder="1" applyAlignment="1">
      <alignment horizontal="center"/>
      <protection/>
    </xf>
    <xf numFmtId="0" fontId="36" fillId="45" borderId="60" xfId="78" applyFont="1" applyFill="1" applyBorder="1" applyAlignment="1">
      <alignment horizontal="center"/>
      <protection/>
    </xf>
    <xf numFmtId="179" fontId="36" fillId="40" borderId="24" xfId="78" applyNumberFormat="1" applyFont="1" applyFill="1" applyBorder="1" applyAlignment="1">
      <alignment horizontal="center"/>
      <protection/>
    </xf>
    <xf numFmtId="179" fontId="36" fillId="40" borderId="22" xfId="78" applyNumberFormat="1" applyFont="1" applyFill="1" applyBorder="1" applyAlignment="1">
      <alignment horizontal="center"/>
      <protection/>
    </xf>
    <xf numFmtId="179" fontId="36" fillId="40" borderId="23" xfId="78" applyNumberFormat="1" applyFont="1" applyFill="1" applyBorder="1" applyAlignment="1">
      <alignment horizontal="center"/>
      <protection/>
    </xf>
    <xf numFmtId="179" fontId="36" fillId="40" borderId="28" xfId="78" applyNumberFormat="1" applyFont="1" applyFill="1" applyBorder="1" applyAlignment="1">
      <alignment horizontal="center"/>
      <protection/>
    </xf>
    <xf numFmtId="179" fontId="36" fillId="40" borderId="0" xfId="78" applyNumberFormat="1" applyFont="1" applyFill="1" applyBorder="1" applyAlignment="1">
      <alignment horizontal="center"/>
      <protection/>
    </xf>
    <xf numFmtId="179" fontId="27" fillId="41" borderId="29" xfId="78" applyNumberFormat="1" applyFont="1" applyFill="1" applyBorder="1" applyAlignment="1">
      <alignment horizontal="center"/>
      <protection/>
    </xf>
    <xf numFmtId="179" fontId="36" fillId="40" borderId="29" xfId="78" applyNumberFormat="1" applyFont="1" applyFill="1" applyBorder="1" applyAlignment="1">
      <alignment horizontal="center"/>
      <protection/>
    </xf>
    <xf numFmtId="179" fontId="36" fillId="40" borderId="32" xfId="78" applyNumberFormat="1" applyFont="1" applyFill="1" applyBorder="1" applyAlignment="1">
      <alignment horizontal="center"/>
      <protection/>
    </xf>
    <xf numFmtId="179" fontId="0" fillId="0" borderId="0" xfId="0" applyNumberFormat="1" applyAlignment="1">
      <alignment/>
    </xf>
    <xf numFmtId="0" fontId="28" fillId="40" borderId="30" xfId="78" applyFont="1" applyFill="1" applyBorder="1" applyAlignment="1">
      <alignment horizontal="center"/>
      <protection/>
    </xf>
    <xf numFmtId="0" fontId="37" fillId="40" borderId="57" xfId="0" applyFont="1" applyFill="1" applyBorder="1" applyAlignment="1">
      <alignment horizontal="center"/>
    </xf>
    <xf numFmtId="1" fontId="36" fillId="40" borderId="29" xfId="78" applyNumberFormat="1" applyFont="1" applyFill="1" applyBorder="1" applyAlignment="1">
      <alignment horizontal="center"/>
      <protection/>
    </xf>
    <xf numFmtId="0" fontId="0" fillId="40" borderId="2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46" borderId="61" xfId="0" applyFont="1" applyFill="1" applyBorder="1" applyAlignment="1">
      <alignment horizontal="center"/>
    </xf>
    <xf numFmtId="0" fontId="37" fillId="40" borderId="62" xfId="0" applyFont="1" applyFill="1" applyBorder="1" applyAlignment="1">
      <alignment horizontal="center"/>
    </xf>
    <xf numFmtId="0" fontId="37" fillId="40" borderId="63" xfId="0" applyFont="1" applyFill="1" applyBorder="1" applyAlignment="1">
      <alignment horizontal="center"/>
    </xf>
    <xf numFmtId="0" fontId="37" fillId="40" borderId="54" xfId="0" applyFont="1" applyFill="1" applyBorder="1" applyAlignment="1">
      <alignment horizontal="center"/>
    </xf>
    <xf numFmtId="0" fontId="37" fillId="40" borderId="64" xfId="0" applyFont="1" applyFill="1" applyBorder="1" applyAlignment="1">
      <alignment horizontal="center"/>
    </xf>
    <xf numFmtId="0" fontId="37" fillId="40" borderId="65" xfId="0" applyFont="1" applyFill="1" applyBorder="1" applyAlignment="1">
      <alignment horizontal="center"/>
    </xf>
    <xf numFmtId="0" fontId="36" fillId="46" borderId="15" xfId="0" applyFont="1" applyFill="1" applyBorder="1" applyAlignment="1">
      <alignment horizontal="center"/>
    </xf>
    <xf numFmtId="0" fontId="36" fillId="46" borderId="54" xfId="0" applyFont="1" applyFill="1" applyBorder="1" applyAlignment="1">
      <alignment horizontal="center"/>
    </xf>
    <xf numFmtId="0" fontId="37" fillId="40" borderId="66" xfId="0" applyFont="1" applyFill="1" applyBorder="1" applyAlignment="1">
      <alignment horizontal="center"/>
    </xf>
    <xf numFmtId="0" fontId="37" fillId="40" borderId="67" xfId="0" applyFont="1" applyFill="1" applyBorder="1" applyAlignment="1">
      <alignment horizontal="center"/>
    </xf>
    <xf numFmtId="0" fontId="36" fillId="46" borderId="0" xfId="0" applyFont="1" applyFill="1" applyBorder="1" applyAlignment="1">
      <alignment horizontal="center"/>
    </xf>
    <xf numFmtId="0" fontId="37" fillId="40" borderId="57" xfId="0" applyFont="1" applyFill="1" applyBorder="1" applyAlignment="1">
      <alignment horizontal="center"/>
    </xf>
    <xf numFmtId="0" fontId="37" fillId="40" borderId="13" xfId="0" applyFont="1" applyFill="1" applyBorder="1" applyAlignment="1">
      <alignment horizontal="center"/>
    </xf>
    <xf numFmtId="0" fontId="37" fillId="40" borderId="43" xfId="0" applyFont="1" applyFill="1" applyBorder="1" applyAlignment="1">
      <alignment horizontal="center"/>
    </xf>
    <xf numFmtId="0" fontId="37" fillId="40" borderId="11" xfId="0" applyFont="1" applyFill="1" applyBorder="1" applyAlignment="1">
      <alignment horizontal="center"/>
    </xf>
    <xf numFmtId="0" fontId="37" fillId="40" borderId="41" xfId="0" applyFont="1" applyFill="1" applyBorder="1" applyAlignment="1">
      <alignment horizontal="center"/>
    </xf>
    <xf numFmtId="0" fontId="37" fillId="40" borderId="68" xfId="0" applyFont="1" applyFill="1" applyBorder="1" applyAlignment="1">
      <alignment horizontal="center"/>
    </xf>
    <xf numFmtId="0" fontId="37" fillId="40" borderId="69" xfId="0" applyFont="1" applyFill="1" applyBorder="1" applyAlignment="1">
      <alignment horizontal="center"/>
    </xf>
    <xf numFmtId="0" fontId="37" fillId="40" borderId="12" xfId="0" applyFont="1" applyFill="1" applyBorder="1" applyAlignment="1">
      <alignment horizontal="center"/>
    </xf>
    <xf numFmtId="0" fontId="37" fillId="40" borderId="17" xfId="0" applyFont="1" applyFill="1" applyBorder="1" applyAlignment="1">
      <alignment horizontal="center"/>
    </xf>
    <xf numFmtId="0" fontId="37" fillId="40" borderId="70" xfId="0" applyFont="1" applyFill="1" applyBorder="1" applyAlignment="1">
      <alignment horizontal="center"/>
    </xf>
    <xf numFmtId="0" fontId="36" fillId="46" borderId="11" xfId="0" applyFont="1" applyFill="1" applyBorder="1" applyAlignment="1">
      <alignment horizontal="center"/>
    </xf>
    <xf numFmtId="0" fontId="37" fillId="40" borderId="14" xfId="0" applyFont="1" applyFill="1" applyBorder="1" applyAlignment="1">
      <alignment horizontal="center"/>
    </xf>
    <xf numFmtId="0" fontId="37" fillId="40" borderId="55" xfId="0" applyFont="1" applyFill="1" applyBorder="1" applyAlignment="1">
      <alignment horizontal="center"/>
    </xf>
    <xf numFmtId="0" fontId="37" fillId="40" borderId="19" xfId="0" applyFont="1" applyFill="1" applyBorder="1" applyAlignment="1">
      <alignment horizontal="center"/>
    </xf>
    <xf numFmtId="0" fontId="36" fillId="46" borderId="67" xfId="0" applyFont="1" applyFill="1" applyBorder="1" applyAlignment="1">
      <alignment horizontal="center"/>
    </xf>
    <xf numFmtId="0" fontId="37" fillId="40" borderId="21" xfId="0" applyFont="1" applyFill="1" applyBorder="1" applyAlignment="1">
      <alignment horizontal="center"/>
    </xf>
    <xf numFmtId="0" fontId="36" fillId="46" borderId="13" xfId="0" applyFont="1" applyFill="1" applyBorder="1" applyAlignment="1">
      <alignment horizontal="center"/>
    </xf>
    <xf numFmtId="0" fontId="37" fillId="40" borderId="15" xfId="0" applyFont="1" applyFill="1" applyBorder="1" applyAlignment="1">
      <alignment horizontal="center"/>
    </xf>
    <xf numFmtId="0" fontId="36" fillId="46" borderId="62" xfId="0" applyFont="1" applyFill="1" applyBorder="1" applyAlignment="1">
      <alignment horizontal="center"/>
    </xf>
    <xf numFmtId="0" fontId="37" fillId="40" borderId="71" xfId="0" applyFont="1" applyFill="1" applyBorder="1" applyAlignment="1">
      <alignment horizontal="center"/>
    </xf>
    <xf numFmtId="0" fontId="36" fillId="46" borderId="19" xfId="0" applyFont="1" applyFill="1" applyBorder="1" applyAlignment="1">
      <alignment horizontal="center"/>
    </xf>
    <xf numFmtId="0" fontId="36" fillId="46" borderId="21" xfId="0" applyFont="1" applyFill="1" applyBorder="1" applyAlignment="1">
      <alignment horizontal="center"/>
    </xf>
    <xf numFmtId="0" fontId="36" fillId="46" borderId="12" xfId="0" applyFont="1" applyFill="1" applyBorder="1" applyAlignment="1">
      <alignment horizontal="center"/>
    </xf>
    <xf numFmtId="0" fontId="37" fillId="40" borderId="72" xfId="0" applyFont="1" applyFill="1" applyBorder="1" applyAlignment="1">
      <alignment horizontal="center"/>
    </xf>
    <xf numFmtId="0" fontId="37" fillId="40" borderId="73" xfId="0" applyFont="1" applyFill="1" applyBorder="1" applyAlignment="1">
      <alignment horizontal="center"/>
    </xf>
    <xf numFmtId="0" fontId="37" fillId="40" borderId="0" xfId="0" applyFont="1" applyFill="1" applyBorder="1" applyAlignment="1">
      <alignment horizontal="center"/>
    </xf>
    <xf numFmtId="0" fontId="37" fillId="47" borderId="22" xfId="0" applyFont="1" applyFill="1" applyBorder="1" applyAlignment="1">
      <alignment horizontal="center"/>
    </xf>
    <xf numFmtId="0" fontId="37" fillId="47" borderId="74" xfId="0" applyFont="1" applyFill="1" applyBorder="1" applyAlignment="1">
      <alignment horizontal="center"/>
    </xf>
    <xf numFmtId="0" fontId="37" fillId="47" borderId="31" xfId="0" applyFont="1" applyFill="1" applyBorder="1" applyAlignment="1">
      <alignment horizontal="center"/>
    </xf>
    <xf numFmtId="0" fontId="37" fillId="47" borderId="27" xfId="0" applyFont="1" applyFill="1" applyBorder="1" applyAlignment="1">
      <alignment horizontal="center"/>
    </xf>
    <xf numFmtId="0" fontId="37" fillId="47" borderId="25" xfId="0" applyFont="1" applyFill="1" applyBorder="1" applyAlignment="1">
      <alignment horizontal="center"/>
    </xf>
    <xf numFmtId="0" fontId="37" fillId="47" borderId="26" xfId="0" applyFont="1" applyFill="1" applyBorder="1" applyAlignment="1">
      <alignment horizontal="center"/>
    </xf>
    <xf numFmtId="0" fontId="37" fillId="40" borderId="75" xfId="0" applyFont="1" applyFill="1" applyBorder="1" applyAlignment="1">
      <alignment horizontal="center"/>
    </xf>
    <xf numFmtId="0" fontId="36" fillId="46" borderId="20" xfId="0" applyFont="1" applyFill="1" applyBorder="1" applyAlignment="1">
      <alignment horizontal="center"/>
    </xf>
    <xf numFmtId="0" fontId="36" fillId="46" borderId="76" xfId="0" applyFont="1" applyFill="1" applyBorder="1" applyAlignment="1">
      <alignment horizontal="center"/>
    </xf>
    <xf numFmtId="0" fontId="37" fillId="40" borderId="20" xfId="0" applyFont="1" applyFill="1" applyBorder="1" applyAlignment="1">
      <alignment horizontal="center"/>
    </xf>
    <xf numFmtId="0" fontId="37" fillId="40" borderId="76" xfId="0" applyFont="1" applyFill="1" applyBorder="1" applyAlignment="1">
      <alignment horizontal="center"/>
    </xf>
    <xf numFmtId="0" fontId="37" fillId="40" borderId="77" xfId="0" applyFont="1" applyFill="1" applyBorder="1" applyAlignment="1">
      <alignment horizontal="center"/>
    </xf>
    <xf numFmtId="0" fontId="36" fillId="46" borderId="57" xfId="0" applyFont="1" applyFill="1" applyBorder="1" applyAlignment="1">
      <alignment horizontal="center"/>
    </xf>
    <xf numFmtId="0" fontId="36" fillId="46" borderId="70" xfId="0" applyFont="1" applyFill="1" applyBorder="1" applyAlignment="1">
      <alignment horizontal="center"/>
    </xf>
    <xf numFmtId="0" fontId="36" fillId="46" borderId="55" xfId="0" applyFont="1" applyFill="1" applyBorder="1" applyAlignment="1">
      <alignment horizontal="center"/>
    </xf>
    <xf numFmtId="0" fontId="37" fillId="47" borderId="78" xfId="0" applyFont="1" applyFill="1" applyBorder="1" applyAlignment="1">
      <alignment horizontal="center"/>
    </xf>
    <xf numFmtId="2" fontId="37" fillId="44" borderId="22" xfId="0" applyNumberFormat="1" applyFont="1" applyFill="1" applyBorder="1" applyAlignment="1">
      <alignment horizontal="center"/>
    </xf>
    <xf numFmtId="2" fontId="37" fillId="44" borderId="79" xfId="0" applyNumberFormat="1" applyFont="1" applyFill="1" applyBorder="1" applyAlignment="1">
      <alignment horizontal="center"/>
    </xf>
    <xf numFmtId="2" fontId="37" fillId="44" borderId="27" xfId="0" applyNumberFormat="1" applyFont="1" applyFill="1" applyBorder="1" applyAlignment="1">
      <alignment horizontal="center"/>
    </xf>
    <xf numFmtId="2" fontId="37" fillId="44" borderId="26" xfId="0" applyNumberFormat="1" applyFont="1" applyFill="1" applyBorder="1" applyAlignment="1">
      <alignment horizontal="center"/>
    </xf>
    <xf numFmtId="2" fontId="37" fillId="44" borderId="51" xfId="0" applyNumberFormat="1" applyFont="1" applyFill="1" applyBorder="1" applyAlignment="1">
      <alignment horizontal="center"/>
    </xf>
    <xf numFmtId="0" fontId="36" fillId="46" borderId="17" xfId="0" applyFont="1" applyFill="1" applyBorder="1" applyAlignment="1">
      <alignment horizontal="center"/>
    </xf>
    <xf numFmtId="0" fontId="36" fillId="47" borderId="22" xfId="0" applyFont="1" applyFill="1" applyBorder="1" applyAlignment="1">
      <alignment horizontal="center"/>
    </xf>
    <xf numFmtId="0" fontId="36" fillId="47" borderId="31" xfId="0" applyFont="1" applyFill="1" applyBorder="1" applyAlignment="1">
      <alignment horizontal="center"/>
    </xf>
    <xf numFmtId="2" fontId="37" fillId="48" borderId="22" xfId="0" applyNumberFormat="1" applyFont="1" applyFill="1" applyBorder="1" applyAlignment="1">
      <alignment horizontal="center"/>
    </xf>
    <xf numFmtId="2" fontId="37" fillId="48" borderId="26" xfId="0" applyNumberFormat="1" applyFont="1" applyFill="1" applyBorder="1" applyAlignment="1">
      <alignment horizontal="center"/>
    </xf>
    <xf numFmtId="2" fontId="37" fillId="48" borderId="27" xfId="0" applyNumberFormat="1" applyFont="1" applyFill="1" applyBorder="1" applyAlignment="1">
      <alignment horizontal="center"/>
    </xf>
    <xf numFmtId="0" fontId="0" fillId="40" borderId="27" xfId="0" applyFill="1" applyBorder="1" applyAlignment="1">
      <alignment horizontal="center"/>
    </xf>
    <xf numFmtId="1" fontId="36" fillId="40" borderId="51" xfId="78" applyNumberFormat="1" applyFont="1" applyFill="1" applyBorder="1" applyAlignment="1">
      <alignment horizontal="center"/>
      <protection/>
    </xf>
    <xf numFmtId="0" fontId="37" fillId="40" borderId="80" xfId="0" applyFont="1" applyFill="1" applyBorder="1" applyAlignment="1">
      <alignment horizontal="center"/>
    </xf>
    <xf numFmtId="0" fontId="36" fillId="46" borderId="81" xfId="0" applyFont="1" applyFill="1" applyBorder="1" applyAlignment="1">
      <alignment horizontal="center"/>
    </xf>
    <xf numFmtId="0" fontId="37" fillId="40" borderId="58" xfId="0" applyFont="1" applyFill="1" applyBorder="1" applyAlignment="1">
      <alignment horizontal="center"/>
    </xf>
    <xf numFmtId="0" fontId="37" fillId="40" borderId="82" xfId="0" applyFont="1" applyFill="1" applyBorder="1" applyAlignment="1">
      <alignment horizontal="center"/>
    </xf>
    <xf numFmtId="0" fontId="37" fillId="40" borderId="81" xfId="0" applyFont="1" applyFill="1" applyBorder="1" applyAlignment="1">
      <alignment horizontal="center"/>
    </xf>
    <xf numFmtId="0" fontId="36" fillId="46" borderId="83" xfId="0" applyFont="1" applyFill="1" applyBorder="1" applyAlignment="1">
      <alignment horizontal="center"/>
    </xf>
    <xf numFmtId="2" fontId="37" fillId="46" borderId="22" xfId="0" applyNumberFormat="1" applyFont="1" applyFill="1" applyBorder="1" applyAlignment="1">
      <alignment horizontal="center"/>
    </xf>
    <xf numFmtId="0" fontId="36" fillId="46" borderId="58" xfId="0" applyFont="1" applyFill="1" applyBorder="1" applyAlignment="1">
      <alignment horizontal="center"/>
    </xf>
    <xf numFmtId="181" fontId="37" fillId="40" borderId="60" xfId="78" applyNumberFormat="1" applyFont="1" applyFill="1" applyBorder="1" applyAlignment="1">
      <alignment horizontal="center"/>
      <protection/>
    </xf>
    <xf numFmtId="0" fontId="37" fillId="40" borderId="84" xfId="0" applyFont="1" applyFill="1" applyBorder="1" applyAlignment="1">
      <alignment horizontal="center"/>
    </xf>
    <xf numFmtId="0" fontId="37" fillId="40" borderId="85" xfId="0" applyFont="1" applyFill="1" applyBorder="1" applyAlignment="1">
      <alignment horizontal="center"/>
    </xf>
    <xf numFmtId="0" fontId="36" fillId="46" borderId="69" xfId="0" applyFont="1" applyFill="1" applyBorder="1" applyAlignment="1">
      <alignment horizontal="center"/>
    </xf>
    <xf numFmtId="0" fontId="36" fillId="45" borderId="28" xfId="78" applyFont="1" applyFill="1" applyBorder="1" applyAlignment="1">
      <alignment horizontal="center"/>
      <protection/>
    </xf>
    <xf numFmtId="0" fontId="28" fillId="39" borderId="31" xfId="78" applyFont="1" applyFill="1" applyBorder="1" applyAlignment="1">
      <alignment horizontal="center" vertical="center" wrapText="1"/>
      <protection/>
    </xf>
    <xf numFmtId="0" fontId="28" fillId="39" borderId="25" xfId="78" applyFont="1" applyFill="1" applyBorder="1" applyAlignment="1">
      <alignment horizontal="center" vertical="center" wrapText="1"/>
      <protection/>
    </xf>
    <xf numFmtId="0" fontId="28" fillId="39" borderId="32" xfId="78" applyFont="1" applyFill="1" applyBorder="1" applyAlignment="1">
      <alignment horizontal="center" vertical="center" wrapText="1"/>
      <protection/>
    </xf>
    <xf numFmtId="0" fontId="28" fillId="39" borderId="23" xfId="78" applyFont="1" applyFill="1" applyBorder="1" applyAlignment="1">
      <alignment horizontal="center" vertical="center" wrapText="1"/>
      <protection/>
    </xf>
    <xf numFmtId="0" fontId="28" fillId="39" borderId="0" xfId="78" applyFont="1" applyFill="1" applyBorder="1" applyAlignment="1">
      <alignment horizontal="center" vertical="center"/>
      <protection/>
    </xf>
    <xf numFmtId="0" fontId="28" fillId="39" borderId="60" xfId="78" applyFont="1" applyFill="1" applyBorder="1" applyAlignment="1">
      <alignment horizontal="center" vertical="center"/>
      <protection/>
    </xf>
    <xf numFmtId="0" fontId="28" fillId="39" borderId="36" xfId="78" applyFont="1" applyFill="1" applyBorder="1" applyAlignment="1">
      <alignment horizontal="center" vertical="center"/>
      <protection/>
    </xf>
    <xf numFmtId="0" fontId="28" fillId="39" borderId="34" xfId="78" applyFont="1" applyFill="1" applyBorder="1" applyAlignment="1">
      <alignment horizontal="center" vertical="center"/>
      <protection/>
    </xf>
    <xf numFmtId="0" fontId="28" fillId="39" borderId="16" xfId="78" applyFont="1" applyFill="1" applyBorder="1" applyAlignment="1">
      <alignment horizontal="center" vertical="center"/>
      <protection/>
    </xf>
    <xf numFmtId="179" fontId="28" fillId="39" borderId="32" xfId="78" applyNumberFormat="1" applyFont="1" applyFill="1" applyBorder="1" applyAlignment="1">
      <alignment horizontal="center" vertical="center"/>
      <protection/>
    </xf>
    <xf numFmtId="179" fontId="28" fillId="39" borderId="23" xfId="78" applyNumberFormat="1" applyFont="1" applyFill="1" applyBorder="1" applyAlignment="1">
      <alignment horizontal="center" vertical="center"/>
      <protection/>
    </xf>
    <xf numFmtId="176" fontId="28" fillId="44" borderId="29" xfId="78" applyNumberFormat="1" applyFont="1" applyFill="1" applyBorder="1" applyAlignment="1">
      <alignment horizontal="center"/>
      <protection/>
    </xf>
    <xf numFmtId="176" fontId="28" fillId="44" borderId="24" xfId="78" applyNumberFormat="1" applyFont="1" applyFill="1" applyBorder="1" applyAlignment="1">
      <alignment horizontal="center"/>
      <protection/>
    </xf>
    <xf numFmtId="0" fontId="37" fillId="47" borderId="78" xfId="0" applyFont="1" applyFill="1" applyBorder="1" applyAlignment="1">
      <alignment horizontal="center"/>
    </xf>
    <xf numFmtId="0" fontId="37" fillId="47" borderId="26" xfId="0" applyFont="1" applyFill="1" applyBorder="1" applyAlignment="1">
      <alignment horizontal="center"/>
    </xf>
    <xf numFmtId="0" fontId="37" fillId="47" borderId="22" xfId="0" applyFont="1" applyFill="1" applyBorder="1" applyAlignment="1">
      <alignment horizontal="center"/>
    </xf>
    <xf numFmtId="0" fontId="36" fillId="45" borderId="86" xfId="78" applyFont="1" applyFill="1" applyBorder="1" applyAlignment="1">
      <alignment horizontal="center"/>
      <protection/>
    </xf>
    <xf numFmtId="0" fontId="36" fillId="40" borderId="79" xfId="78" applyFont="1" applyFill="1" applyBorder="1" applyAlignment="1">
      <alignment horizontal="center"/>
      <protection/>
    </xf>
    <xf numFmtId="0" fontId="36" fillId="40" borderId="76" xfId="78" applyFont="1" applyFill="1" applyBorder="1" applyAlignment="1">
      <alignment horizontal="center"/>
      <protection/>
    </xf>
    <xf numFmtId="0" fontId="36" fillId="40" borderId="28" xfId="0" applyFont="1" applyFill="1" applyBorder="1" applyAlignment="1">
      <alignment horizontal="center"/>
    </xf>
    <xf numFmtId="0" fontId="37" fillId="47" borderId="31" xfId="0" applyFont="1" applyFill="1" applyBorder="1" applyAlignment="1">
      <alignment horizontal="center"/>
    </xf>
    <xf numFmtId="179" fontId="36" fillId="40" borderId="87" xfId="78" applyNumberFormat="1" applyFont="1" applyFill="1" applyBorder="1" applyAlignment="1">
      <alignment horizontal="center"/>
      <protection/>
    </xf>
    <xf numFmtId="2" fontId="37" fillId="40" borderId="79" xfId="78" applyNumberFormat="1" applyFont="1" applyFill="1" applyBorder="1" applyAlignment="1">
      <alignment horizontal="center"/>
      <protection/>
    </xf>
    <xf numFmtId="0" fontId="36" fillId="45" borderId="14" xfId="78" applyFont="1" applyFill="1" applyBorder="1" applyAlignment="1">
      <alignment horizontal="center"/>
      <protection/>
    </xf>
    <xf numFmtId="1" fontId="36" fillId="40" borderId="35" xfId="78" applyNumberFormat="1" applyFont="1" applyFill="1" applyBorder="1" applyAlignment="1">
      <alignment horizontal="center"/>
      <protection/>
    </xf>
    <xf numFmtId="0" fontId="36" fillId="46" borderId="82" xfId="0" applyFont="1" applyFill="1" applyBorder="1" applyAlignment="1">
      <alignment horizontal="center"/>
    </xf>
    <xf numFmtId="0" fontId="28" fillId="41" borderId="22" xfId="78" applyFont="1" applyFill="1" applyBorder="1" applyAlignment="1">
      <alignment horizontal="center"/>
      <protection/>
    </xf>
    <xf numFmtId="0" fontId="36" fillId="46" borderId="41" xfId="0" applyFont="1" applyFill="1" applyBorder="1" applyAlignment="1">
      <alignment horizontal="center"/>
    </xf>
    <xf numFmtId="0" fontId="37" fillId="47" borderId="27" xfId="0" applyFont="1" applyFill="1" applyBorder="1" applyAlignment="1">
      <alignment horizontal="center"/>
    </xf>
    <xf numFmtId="0" fontId="37" fillId="40" borderId="61" xfId="0" applyFont="1" applyFill="1" applyBorder="1" applyAlignment="1">
      <alignment horizontal="center"/>
    </xf>
    <xf numFmtId="0" fontId="37" fillId="47" borderId="23" xfId="0" applyFont="1" applyFill="1" applyBorder="1" applyAlignment="1">
      <alignment horizontal="center"/>
    </xf>
    <xf numFmtId="0" fontId="36" fillId="46" borderId="14" xfId="0" applyFont="1" applyFill="1" applyBorder="1" applyAlignment="1">
      <alignment horizontal="center"/>
    </xf>
    <xf numFmtId="0" fontId="37" fillId="40" borderId="60" xfId="0" applyFont="1" applyFill="1" applyBorder="1" applyAlignment="1">
      <alignment horizontal="center"/>
    </xf>
    <xf numFmtId="0" fontId="37" fillId="40" borderId="88" xfId="0" applyFont="1" applyFill="1" applyBorder="1" applyAlignment="1">
      <alignment horizontal="center"/>
    </xf>
    <xf numFmtId="0" fontId="37" fillId="47" borderId="23" xfId="0" applyFont="1" applyFill="1" applyBorder="1" applyAlignment="1">
      <alignment horizontal="center"/>
    </xf>
    <xf numFmtId="176" fontId="28" fillId="40" borderId="89" xfId="78" applyNumberFormat="1" applyFont="1" applyFill="1" applyBorder="1" applyAlignment="1">
      <alignment horizontal="center"/>
      <protection/>
    </xf>
    <xf numFmtId="176" fontId="28" fillId="40" borderId="79" xfId="78" applyNumberFormat="1" applyFont="1" applyFill="1" applyBorder="1" applyAlignment="1">
      <alignment horizontal="center"/>
      <protection/>
    </xf>
    <xf numFmtId="0" fontId="36" fillId="46" borderId="63" xfId="0" applyFont="1" applyFill="1" applyBorder="1" applyAlignment="1">
      <alignment horizontal="center"/>
    </xf>
    <xf numFmtId="0" fontId="36" fillId="46" borderId="43" xfId="0" applyFont="1" applyFill="1" applyBorder="1" applyAlignment="1">
      <alignment horizontal="center"/>
    </xf>
    <xf numFmtId="0" fontId="36" fillId="46" borderId="66" xfId="0" applyFont="1" applyFill="1" applyBorder="1" applyAlignment="1">
      <alignment horizontal="center"/>
    </xf>
    <xf numFmtId="0" fontId="37" fillId="47" borderId="25" xfId="0" applyFont="1" applyFill="1" applyBorder="1" applyAlignment="1">
      <alignment horizontal="center"/>
    </xf>
    <xf numFmtId="0" fontId="37" fillId="40" borderId="90" xfId="0" applyFont="1" applyFill="1" applyBorder="1" applyAlignment="1">
      <alignment horizontal="center"/>
    </xf>
    <xf numFmtId="0" fontId="36" fillId="46" borderId="90" xfId="0" applyFont="1" applyFill="1" applyBorder="1" applyAlignment="1">
      <alignment horizontal="center"/>
    </xf>
    <xf numFmtId="2" fontId="37" fillId="44" borderId="25" xfId="0" applyNumberFormat="1" applyFont="1" applyFill="1" applyBorder="1" applyAlignment="1">
      <alignment horizontal="center"/>
    </xf>
    <xf numFmtId="0" fontId="37" fillId="40" borderId="59" xfId="0" applyFont="1" applyFill="1" applyBorder="1" applyAlignment="1">
      <alignment horizontal="center"/>
    </xf>
    <xf numFmtId="0" fontId="21" fillId="0" borderId="35" xfId="0" applyFont="1" applyBorder="1" applyAlignment="1">
      <alignment/>
    </xf>
    <xf numFmtId="179" fontId="0" fillId="0" borderId="0" xfId="0" applyNumberFormat="1" applyAlignment="1">
      <alignment horizontal="center"/>
    </xf>
    <xf numFmtId="0" fontId="36" fillId="0" borderId="22" xfId="78" applyFont="1" applyFill="1" applyBorder="1" applyAlignment="1">
      <alignment horizontal="center"/>
      <protection/>
    </xf>
    <xf numFmtId="0" fontId="0" fillId="0" borderId="22" xfId="0" applyFill="1" applyBorder="1" applyAlignment="1">
      <alignment horizontal="center"/>
    </xf>
    <xf numFmtId="1" fontId="36" fillId="0" borderId="22" xfId="78" applyNumberFormat="1" applyFont="1" applyFill="1" applyBorder="1" applyAlignment="1">
      <alignment horizontal="center"/>
      <protection/>
    </xf>
    <xf numFmtId="0" fontId="36" fillId="0" borderId="22" xfId="0" applyFont="1" applyFill="1" applyBorder="1" applyAlignment="1">
      <alignment horizontal="center"/>
    </xf>
    <xf numFmtId="177" fontId="36" fillId="0" borderId="24" xfId="78" applyNumberFormat="1" applyFont="1" applyFill="1" applyBorder="1" applyAlignment="1">
      <alignment horizontal="center"/>
      <protection/>
    </xf>
    <xf numFmtId="0" fontId="36" fillId="48" borderId="22" xfId="78" applyFont="1" applyFill="1" applyBorder="1" applyAlignment="1">
      <alignment horizontal="center"/>
      <protection/>
    </xf>
    <xf numFmtId="0" fontId="36" fillId="0" borderId="43" xfId="0" applyFon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2" fontId="37" fillId="0" borderId="22" xfId="78" applyNumberFormat="1" applyFont="1" applyFill="1" applyBorder="1" applyAlignment="1">
      <alignment horizontal="center"/>
      <protection/>
    </xf>
    <xf numFmtId="179" fontId="36" fillId="0" borderId="22" xfId="78" applyNumberFormat="1" applyFont="1" applyFill="1" applyBorder="1" applyAlignment="1">
      <alignment horizontal="center"/>
      <protection/>
    </xf>
    <xf numFmtId="179" fontId="37" fillId="0" borderId="22" xfId="78" applyNumberFormat="1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0" fillId="0" borderId="0" xfId="0" applyNumberFormat="1" applyAlignment="1">
      <alignment horizontal="center"/>
    </xf>
    <xf numFmtId="0" fontId="37" fillId="40" borderId="14" xfId="0" applyFont="1" applyFill="1" applyBorder="1" applyAlignment="1">
      <alignment horizontal="center"/>
    </xf>
    <xf numFmtId="0" fontId="43" fillId="44" borderId="22" xfId="78" applyFont="1" applyFill="1" applyBorder="1" applyAlignment="1">
      <alignment horizontal="center"/>
      <protection/>
    </xf>
    <xf numFmtId="0" fontId="45" fillId="40" borderId="65" xfId="0" applyFont="1" applyFill="1" applyBorder="1" applyAlignment="1">
      <alignment horizontal="center"/>
    </xf>
    <xf numFmtId="0" fontId="43" fillId="46" borderId="41" xfId="0" applyFont="1" applyFill="1" applyBorder="1" applyAlignment="1">
      <alignment horizontal="center"/>
    </xf>
    <xf numFmtId="0" fontId="45" fillId="40" borderId="41" xfId="0" applyFont="1" applyFill="1" applyBorder="1" applyAlignment="1">
      <alignment horizontal="center"/>
    </xf>
    <xf numFmtId="0" fontId="45" fillId="40" borderId="54" xfId="0" applyFont="1" applyFill="1" applyBorder="1" applyAlignment="1">
      <alignment horizontal="center"/>
    </xf>
    <xf numFmtId="0" fontId="45" fillId="40" borderId="11" xfId="0" applyFont="1" applyFill="1" applyBorder="1" applyAlignment="1">
      <alignment horizontal="center"/>
    </xf>
    <xf numFmtId="177" fontId="45" fillId="40" borderId="12" xfId="0" applyNumberFormat="1" applyFont="1" applyFill="1" applyBorder="1" applyAlignment="1">
      <alignment horizontal="center"/>
    </xf>
    <xf numFmtId="0" fontId="45" fillId="40" borderId="63" xfId="0" applyFont="1" applyFill="1" applyBorder="1" applyAlignment="1">
      <alignment horizontal="center"/>
    </xf>
    <xf numFmtId="0" fontId="45" fillId="40" borderId="43" xfId="0" applyFont="1" applyFill="1" applyBorder="1" applyAlignment="1">
      <alignment horizontal="center"/>
    </xf>
    <xf numFmtId="177" fontId="45" fillId="40" borderId="14" xfId="0" applyNumberFormat="1" applyFont="1" applyFill="1" applyBorder="1" applyAlignment="1">
      <alignment horizontal="center"/>
    </xf>
    <xf numFmtId="0" fontId="43" fillId="46" borderId="66" xfId="0" applyFont="1" applyFill="1" applyBorder="1" applyAlignment="1">
      <alignment horizontal="center"/>
    </xf>
    <xf numFmtId="0" fontId="45" fillId="40" borderId="20" xfId="0" applyFont="1" applyFill="1" applyBorder="1" applyAlignment="1">
      <alignment horizontal="center"/>
    </xf>
    <xf numFmtId="0" fontId="43" fillId="46" borderId="20" xfId="0" applyFont="1" applyFill="1" applyBorder="1" applyAlignment="1">
      <alignment horizontal="center"/>
    </xf>
    <xf numFmtId="177" fontId="45" fillId="40" borderId="19" xfId="0" applyNumberFormat="1" applyFont="1" applyFill="1" applyBorder="1" applyAlignment="1">
      <alignment horizontal="center"/>
    </xf>
    <xf numFmtId="1" fontId="43" fillId="40" borderId="29" xfId="78" applyNumberFormat="1" applyFont="1" applyFill="1" applyBorder="1" applyAlignment="1">
      <alignment horizontal="center"/>
      <protection/>
    </xf>
    <xf numFmtId="0" fontId="43" fillId="44" borderId="23" xfId="78" applyFont="1" applyFill="1" applyBorder="1" applyAlignment="1">
      <alignment horizontal="center"/>
      <protection/>
    </xf>
    <xf numFmtId="0" fontId="45" fillId="40" borderId="64" xfId="0" applyFont="1" applyFill="1" applyBorder="1" applyAlignment="1">
      <alignment horizontal="center"/>
    </xf>
    <xf numFmtId="0" fontId="45" fillId="40" borderId="71" xfId="0" applyFont="1" applyFill="1" applyBorder="1" applyAlignment="1">
      <alignment horizontal="center"/>
    </xf>
    <xf numFmtId="0" fontId="43" fillId="46" borderId="71" xfId="0" applyFont="1" applyFill="1" applyBorder="1" applyAlignment="1">
      <alignment horizontal="center"/>
    </xf>
    <xf numFmtId="0" fontId="43" fillId="40" borderId="71" xfId="0" applyFont="1" applyFill="1" applyBorder="1" applyAlignment="1">
      <alignment horizontal="center"/>
    </xf>
    <xf numFmtId="177" fontId="45" fillId="40" borderId="55" xfId="0" applyNumberFormat="1" applyFont="1" applyFill="1" applyBorder="1" applyAlignment="1">
      <alignment horizontal="center"/>
    </xf>
    <xf numFmtId="0" fontId="43" fillId="46" borderId="11" xfId="0" applyFont="1" applyFill="1" applyBorder="1" applyAlignment="1">
      <alignment horizontal="center"/>
    </xf>
    <xf numFmtId="0" fontId="45" fillId="40" borderId="66" xfId="0" applyFont="1" applyFill="1" applyBorder="1" applyAlignment="1">
      <alignment horizontal="center"/>
    </xf>
    <xf numFmtId="0" fontId="45" fillId="40" borderId="62" xfId="0" applyFont="1" applyFill="1" applyBorder="1" applyAlignment="1">
      <alignment horizontal="center"/>
    </xf>
    <xf numFmtId="0" fontId="45" fillId="40" borderId="13" xfId="0" applyFont="1" applyFill="1" applyBorder="1" applyAlignment="1">
      <alignment horizontal="center"/>
    </xf>
    <xf numFmtId="0" fontId="43" fillId="46" borderId="13" xfId="0" applyFont="1" applyFill="1" applyBorder="1" applyAlignment="1">
      <alignment horizontal="center"/>
    </xf>
    <xf numFmtId="0" fontId="43" fillId="46" borderId="54" xfId="0" applyFont="1" applyFill="1" applyBorder="1" applyAlignment="1">
      <alignment horizontal="center"/>
    </xf>
    <xf numFmtId="177" fontId="43" fillId="40" borderId="28" xfId="78" applyNumberFormat="1" applyFont="1" applyFill="1" applyBorder="1" applyAlignment="1">
      <alignment horizontal="center"/>
      <protection/>
    </xf>
    <xf numFmtId="0" fontId="43" fillId="44" borderId="26" xfId="78" applyFont="1" applyFill="1" applyBorder="1" applyAlignment="1">
      <alignment horizontal="center"/>
      <protection/>
    </xf>
    <xf numFmtId="0" fontId="43" fillId="46" borderId="62" xfId="0" applyFont="1" applyFill="1" applyBorder="1" applyAlignment="1">
      <alignment horizontal="center"/>
    </xf>
    <xf numFmtId="176" fontId="27" fillId="41" borderId="29" xfId="78" applyNumberFormat="1" applyFont="1" applyFill="1" applyBorder="1" applyAlignment="1">
      <alignment horizontal="center"/>
      <protection/>
    </xf>
    <xf numFmtId="176" fontId="27" fillId="41" borderId="24" xfId="78" applyNumberFormat="1" applyFont="1" applyFill="1" applyBorder="1" applyAlignment="1">
      <alignment horizontal="center"/>
      <protection/>
    </xf>
    <xf numFmtId="176" fontId="27" fillId="41" borderId="30" xfId="78" applyNumberFormat="1" applyFont="1" applyFill="1" applyBorder="1" applyAlignment="1">
      <alignment horizontal="center"/>
      <protection/>
    </xf>
    <xf numFmtId="0" fontId="28" fillId="39" borderId="31" xfId="78" applyFont="1" applyFill="1" applyBorder="1" applyAlignment="1">
      <alignment horizontal="center" vertical="center" wrapText="1"/>
      <protection/>
    </xf>
    <xf numFmtId="0" fontId="28" fillId="39" borderId="25" xfId="78" applyFont="1" applyFill="1" applyBorder="1" applyAlignment="1">
      <alignment horizontal="center" vertical="center" wrapText="1"/>
      <protection/>
    </xf>
    <xf numFmtId="0" fontId="28" fillId="39" borderId="31" xfId="78" applyFont="1" applyFill="1" applyBorder="1" applyAlignment="1">
      <alignment horizontal="center" vertical="center"/>
      <protection/>
    </xf>
    <xf numFmtId="0" fontId="28" fillId="39" borderId="25" xfId="78" applyFont="1" applyFill="1" applyBorder="1" applyAlignment="1">
      <alignment horizontal="center" vertical="center"/>
      <protection/>
    </xf>
    <xf numFmtId="176" fontId="27" fillId="41" borderId="25" xfId="78" applyNumberFormat="1" applyFont="1" applyFill="1" applyBorder="1" applyAlignment="1">
      <alignment horizontal="center"/>
      <protection/>
    </xf>
    <xf numFmtId="0" fontId="28" fillId="39" borderId="60" xfId="78" applyFont="1" applyFill="1" applyBorder="1" applyAlignment="1">
      <alignment horizontal="center" vertical="center"/>
      <protection/>
    </xf>
    <xf numFmtId="0" fontId="28" fillId="39" borderId="0" xfId="78" applyFont="1" applyFill="1" applyBorder="1" applyAlignment="1">
      <alignment horizontal="center" vertical="center"/>
      <protection/>
    </xf>
    <xf numFmtId="176" fontId="28" fillId="44" borderId="29" xfId="78" applyNumberFormat="1" applyFont="1" applyFill="1" applyBorder="1" applyAlignment="1">
      <alignment horizontal="center"/>
      <protection/>
    </xf>
    <xf numFmtId="176" fontId="27" fillId="44" borderId="29" xfId="78" applyNumberFormat="1" applyFont="1" applyFill="1" applyBorder="1" applyAlignment="1">
      <alignment horizontal="center"/>
      <protection/>
    </xf>
    <xf numFmtId="176" fontId="27" fillId="44" borderId="24" xfId="78" applyNumberFormat="1" applyFont="1" applyFill="1" applyBorder="1" applyAlignment="1">
      <alignment horizontal="center"/>
      <protection/>
    </xf>
    <xf numFmtId="0" fontId="28" fillId="39" borderId="36" xfId="78" applyFont="1" applyFill="1" applyBorder="1" applyAlignment="1">
      <alignment horizontal="center" vertical="center"/>
      <protection/>
    </xf>
    <xf numFmtId="0" fontId="28" fillId="39" borderId="30" xfId="78" applyFont="1" applyFill="1" applyBorder="1" applyAlignment="1">
      <alignment horizontal="center" vertical="center"/>
      <protection/>
    </xf>
    <xf numFmtId="0" fontId="28" fillId="39" borderId="34" xfId="78" applyFont="1" applyFill="1" applyBorder="1" applyAlignment="1">
      <alignment horizontal="center" vertical="center"/>
      <protection/>
    </xf>
    <xf numFmtId="179" fontId="28" fillId="39" borderId="32" xfId="78" applyNumberFormat="1" applyFont="1" applyFill="1" applyBorder="1" applyAlignment="1">
      <alignment horizontal="center" vertical="center"/>
      <protection/>
    </xf>
    <xf numFmtId="179" fontId="28" fillId="39" borderId="23" xfId="78" applyNumberFormat="1" applyFont="1" applyFill="1" applyBorder="1" applyAlignment="1">
      <alignment horizontal="center" vertical="center"/>
      <protection/>
    </xf>
    <xf numFmtId="0" fontId="42" fillId="37" borderId="91" xfId="78" applyFont="1" applyFill="1" applyBorder="1" applyAlignment="1">
      <alignment horizontal="center" vertical="center"/>
      <protection/>
    </xf>
    <xf numFmtId="0" fontId="42" fillId="37" borderId="92" xfId="78" applyFont="1" applyFill="1" applyBorder="1" applyAlignment="1">
      <alignment horizontal="center" vertical="center"/>
      <protection/>
    </xf>
    <xf numFmtId="0" fontId="42" fillId="37" borderId="30" xfId="78" applyFont="1" applyFill="1" applyBorder="1" applyAlignment="1">
      <alignment horizontal="center" vertical="center"/>
      <protection/>
    </xf>
    <xf numFmtId="0" fontId="42" fillId="37" borderId="34" xfId="78" applyFont="1" applyFill="1" applyBorder="1" applyAlignment="1">
      <alignment horizontal="center" vertical="center"/>
      <protection/>
    </xf>
    <xf numFmtId="0" fontId="28" fillId="39" borderId="27" xfId="78" applyFont="1" applyFill="1" applyBorder="1" applyAlignment="1">
      <alignment horizontal="center" vertical="center" wrapText="1"/>
      <protection/>
    </xf>
    <xf numFmtId="0" fontId="28" fillId="39" borderId="32" xfId="78" applyFont="1" applyFill="1" applyBorder="1" applyAlignment="1">
      <alignment horizontal="center" vertical="center" wrapText="1"/>
      <protection/>
    </xf>
    <xf numFmtId="0" fontId="28" fillId="39" borderId="23" xfId="78" applyFont="1" applyFill="1" applyBorder="1" applyAlignment="1">
      <alignment horizontal="center" vertical="center" wrapText="1"/>
      <protection/>
    </xf>
    <xf numFmtId="176" fontId="27" fillId="41" borderId="28" xfId="78" applyNumberFormat="1" applyFont="1" applyFill="1" applyBorder="1" applyAlignment="1">
      <alignment horizontal="center"/>
      <protection/>
    </xf>
    <xf numFmtId="0" fontId="28" fillId="39" borderId="16" xfId="78" applyFont="1" applyFill="1" applyBorder="1" applyAlignment="1">
      <alignment horizontal="center" vertical="center"/>
      <protection/>
    </xf>
    <xf numFmtId="176" fontId="28" fillId="40" borderId="29" xfId="78" applyNumberFormat="1" applyFont="1" applyFill="1" applyBorder="1" applyAlignment="1">
      <alignment horizontal="center"/>
      <protection/>
    </xf>
    <xf numFmtId="176" fontId="28" fillId="40" borderId="24" xfId="78" applyNumberFormat="1" applyFont="1" applyFill="1" applyBorder="1" applyAlignment="1">
      <alignment horizontal="center"/>
      <protection/>
    </xf>
    <xf numFmtId="176" fontId="28" fillId="44" borderId="24" xfId="78" applyNumberFormat="1" applyFont="1" applyFill="1" applyBorder="1" applyAlignment="1">
      <alignment horizontal="center"/>
      <protection/>
    </xf>
    <xf numFmtId="49" fontId="41" fillId="0" borderId="0" xfId="80" applyNumberFormat="1" applyFont="1" applyAlignment="1">
      <alignment horizontal="center"/>
      <protection/>
    </xf>
    <xf numFmtId="176" fontId="47" fillId="41" borderId="40" xfId="78" applyNumberFormat="1" applyFont="1" applyFill="1" applyBorder="1" applyAlignment="1">
      <alignment horizontal="center"/>
      <protection/>
    </xf>
    <xf numFmtId="176" fontId="47" fillId="41" borderId="29" xfId="78" applyNumberFormat="1" applyFont="1" applyFill="1" applyBorder="1" applyAlignment="1">
      <alignment horizontal="center"/>
      <protection/>
    </xf>
    <xf numFmtId="176" fontId="47" fillId="41" borderId="24" xfId="78" applyNumberFormat="1" applyFont="1" applyFill="1" applyBorder="1" applyAlignment="1">
      <alignment horizontal="center"/>
      <protection/>
    </xf>
    <xf numFmtId="176" fontId="47" fillId="41" borderId="51" xfId="78" applyNumberFormat="1" applyFont="1" applyFill="1" applyBorder="1" applyAlignment="1">
      <alignment horizontal="center"/>
      <protection/>
    </xf>
    <xf numFmtId="176" fontId="47" fillId="41" borderId="93" xfId="78" applyNumberFormat="1" applyFont="1" applyFill="1" applyBorder="1" applyAlignment="1">
      <alignment horizontal="center"/>
      <protection/>
    </xf>
    <xf numFmtId="176" fontId="47" fillId="41" borderId="18" xfId="78" applyNumberFormat="1" applyFont="1" applyFill="1" applyBorder="1" applyAlignment="1">
      <alignment horizontal="center"/>
      <protection/>
    </xf>
    <xf numFmtId="176" fontId="47" fillId="41" borderId="30" xfId="78" applyNumberFormat="1" applyFont="1" applyFill="1" applyBorder="1" applyAlignment="1">
      <alignment horizontal="center"/>
      <protection/>
    </xf>
    <xf numFmtId="49" fontId="35" fillId="0" borderId="0" xfId="80" applyNumberFormat="1" applyFont="1" applyAlignment="1">
      <alignment horizontal="center"/>
      <protection/>
    </xf>
    <xf numFmtId="176" fontId="47" fillId="41" borderId="60" xfId="78" applyNumberFormat="1" applyFont="1" applyFill="1" applyBorder="1" applyAlignment="1">
      <alignment horizontal="center"/>
      <protection/>
    </xf>
    <xf numFmtId="176" fontId="47" fillId="41" borderId="0" xfId="78" applyNumberFormat="1" applyFont="1" applyFill="1" applyBorder="1" applyAlignment="1">
      <alignment horizontal="center"/>
      <protection/>
    </xf>
    <xf numFmtId="176" fontId="47" fillId="41" borderId="94" xfId="78" applyNumberFormat="1" applyFont="1" applyFill="1" applyBorder="1" applyAlignment="1">
      <alignment horizontal="center"/>
      <protection/>
    </xf>
    <xf numFmtId="176" fontId="47" fillId="41" borderId="28" xfId="78" applyNumberFormat="1" applyFont="1" applyFill="1" applyBorder="1" applyAlignment="1">
      <alignment horizontal="center"/>
      <protection/>
    </xf>
    <xf numFmtId="176" fontId="47" fillId="41" borderId="16" xfId="78" applyNumberFormat="1" applyFont="1" applyFill="1" applyBorder="1" applyAlignment="1">
      <alignment horizontal="center"/>
      <protection/>
    </xf>
    <xf numFmtId="176" fontId="47" fillId="41" borderId="31" xfId="78" applyNumberFormat="1" applyFont="1" applyFill="1" applyBorder="1" applyAlignment="1">
      <alignment horizontal="center"/>
      <protection/>
    </xf>
    <xf numFmtId="176" fontId="47" fillId="41" borderId="36" xfId="78" applyNumberFormat="1" applyFont="1" applyFill="1" applyBorder="1" applyAlignment="1">
      <alignment horizontal="center"/>
      <protection/>
    </xf>
    <xf numFmtId="176" fontId="47" fillId="41" borderId="25" xfId="78" applyNumberFormat="1" applyFont="1" applyFill="1" applyBorder="1" applyAlignment="1">
      <alignment horizontal="center"/>
      <protection/>
    </xf>
    <xf numFmtId="176" fontId="47" fillId="41" borderId="27" xfId="78" applyNumberFormat="1" applyFont="1" applyFill="1" applyBorder="1" applyAlignment="1">
      <alignment horizontal="center"/>
      <protection/>
    </xf>
    <xf numFmtId="0" fontId="25" fillId="37" borderId="91" xfId="78" applyFont="1" applyFill="1" applyBorder="1" applyAlignment="1">
      <alignment horizontal="center" vertical="center"/>
      <protection/>
    </xf>
    <xf numFmtId="0" fontId="26" fillId="37" borderId="91" xfId="78" applyFont="1" applyFill="1" applyBorder="1" applyAlignment="1">
      <alignment horizontal="center" vertical="center"/>
      <protection/>
    </xf>
    <xf numFmtId="0" fontId="26" fillId="37" borderId="42" xfId="78" applyFont="1" applyFill="1" applyBorder="1" applyAlignment="1">
      <alignment horizontal="center" vertical="center"/>
      <protection/>
    </xf>
    <xf numFmtId="0" fontId="26" fillId="37" borderId="0" xfId="78" applyFont="1" applyFill="1" applyBorder="1" applyAlignment="1">
      <alignment horizontal="center" vertical="center"/>
      <protection/>
    </xf>
    <xf numFmtId="0" fontId="26" fillId="37" borderId="31" xfId="78" applyFont="1" applyFill="1" applyBorder="1" applyAlignment="1">
      <alignment horizontal="center" vertical="center"/>
      <protection/>
    </xf>
    <xf numFmtId="0" fontId="46" fillId="39" borderId="51" xfId="78" applyFont="1" applyFill="1" applyBorder="1" applyAlignment="1">
      <alignment horizontal="center" vertical="center" wrapText="1"/>
      <protection/>
    </xf>
    <xf numFmtId="0" fontId="46" fillId="39" borderId="30" xfId="78" applyFont="1" applyFill="1" applyBorder="1" applyAlignment="1">
      <alignment horizontal="center" vertical="center" wrapText="1"/>
      <protection/>
    </xf>
    <xf numFmtId="0" fontId="46" fillId="39" borderId="26" xfId="78" applyFont="1" applyFill="1" applyBorder="1" applyAlignment="1">
      <alignment horizontal="center" vertical="center" wrapText="1"/>
      <protection/>
    </xf>
    <xf numFmtId="0" fontId="46" fillId="39" borderId="23" xfId="78" applyFont="1" applyFill="1" applyBorder="1" applyAlignment="1">
      <alignment horizontal="center" vertical="center" wrapText="1"/>
      <protection/>
    </xf>
    <xf numFmtId="0" fontId="46" fillId="39" borderId="26" xfId="78" applyFont="1" applyFill="1" applyBorder="1" applyAlignment="1">
      <alignment horizontal="center" vertical="center"/>
      <protection/>
    </xf>
    <xf numFmtId="0" fontId="46" fillId="39" borderId="23" xfId="78" applyFont="1" applyFill="1" applyBorder="1" applyAlignment="1">
      <alignment horizontal="center" vertical="center"/>
      <protection/>
    </xf>
    <xf numFmtId="176" fontId="47" fillId="41" borderId="35" xfId="78" applyNumberFormat="1" applyFont="1" applyFill="1" applyBorder="1" applyAlignment="1">
      <alignment horizontal="center"/>
      <protection/>
    </xf>
    <xf numFmtId="0" fontId="46" fillId="39" borderId="56" xfId="78" applyFont="1" applyFill="1" applyBorder="1" applyAlignment="1">
      <alignment horizontal="center" vertical="center"/>
      <protection/>
    </xf>
    <xf numFmtId="0" fontId="46" fillId="39" borderId="95" xfId="78" applyFont="1" applyFill="1" applyBorder="1" applyAlignment="1">
      <alignment horizontal="center" vertical="center"/>
      <protection/>
    </xf>
    <xf numFmtId="0" fontId="46" fillId="39" borderId="27" xfId="78" applyFont="1" applyFill="1" applyBorder="1" applyAlignment="1">
      <alignment horizontal="center" vertical="center" wrapText="1"/>
      <protection/>
    </xf>
    <xf numFmtId="0" fontId="46" fillId="39" borderId="25" xfId="78" applyFont="1" applyFill="1" applyBorder="1" applyAlignment="1">
      <alignment horizontal="center" vertical="center" wrapText="1"/>
      <protection/>
    </xf>
    <xf numFmtId="0" fontId="46" fillId="39" borderId="51" xfId="78" applyFont="1" applyFill="1" applyBorder="1" applyAlignment="1">
      <alignment horizontal="center" vertical="center"/>
      <protection/>
    </xf>
    <xf numFmtId="0" fontId="46" fillId="39" borderId="27" xfId="78" applyFont="1" applyFill="1" applyBorder="1" applyAlignment="1">
      <alignment horizontal="center" vertical="center"/>
      <protection/>
    </xf>
    <xf numFmtId="0" fontId="46" fillId="39" borderId="39" xfId="78" applyFont="1" applyFill="1" applyBorder="1" applyAlignment="1">
      <alignment horizontal="center" vertical="center"/>
      <protection/>
    </xf>
    <xf numFmtId="0" fontId="46" fillId="39" borderId="34" xfId="78" applyFont="1" applyFill="1" applyBorder="1" applyAlignment="1">
      <alignment horizontal="center" vertical="center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_Sheet1" xfId="78"/>
    <cellStyle name="Normal_Sheet1_Sheet2" xfId="79"/>
    <cellStyle name="Normal_Sheet2_1" xfId="80"/>
    <cellStyle name="Note" xfId="81"/>
    <cellStyle name="Output" xfId="82"/>
    <cellStyle name="Percent" xfId="83"/>
    <cellStyle name="Sheet Title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zoomScale="80" zoomScaleNormal="80" zoomScalePageLayoutView="0" workbookViewId="0" topLeftCell="A1">
      <selection activeCell="Q97" sqref="Q97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7.00390625" style="0" customWidth="1"/>
    <col min="4" max="4" width="8.7109375" style="0" customWidth="1"/>
    <col min="5" max="5" width="4.7109375" style="0" customWidth="1"/>
    <col min="6" max="6" width="5.00390625" style="0" customWidth="1"/>
    <col min="7" max="7" width="10.421875" style="0" bestFit="1" customWidth="1"/>
    <col min="8" max="10" width="5.28125" style="0" bestFit="1" customWidth="1"/>
    <col min="11" max="11" width="7.57421875" style="0" customWidth="1"/>
    <col min="12" max="12" width="5.28125" style="0" bestFit="1" customWidth="1"/>
    <col min="13" max="13" width="5.8515625" style="0" customWidth="1"/>
    <col min="14" max="14" width="5.28125" style="0" bestFit="1" customWidth="1"/>
    <col min="15" max="15" width="7.7109375" style="0" customWidth="1"/>
    <col min="16" max="16" width="6.8515625" style="0" customWidth="1"/>
    <col min="17" max="19" width="5.28125" style="0" bestFit="1" customWidth="1"/>
    <col min="20" max="20" width="8.28125" style="0" customWidth="1"/>
    <col min="21" max="21" width="8.57421875" style="0" customWidth="1"/>
    <col min="22" max="22" width="11.140625" style="363" customWidth="1"/>
    <col min="23" max="23" width="11.140625" style="0" customWidth="1"/>
    <col min="24" max="24" width="7.28125" style="0" customWidth="1"/>
    <col min="26" max="26" width="11.421875" style="0" bestFit="1" customWidth="1"/>
  </cols>
  <sheetData>
    <row r="1" spans="1:24" ht="25.5">
      <c r="A1" s="5"/>
      <c r="B1" s="559" t="s">
        <v>42</v>
      </c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60"/>
    </row>
    <row r="2" spans="1:24" ht="26.25" thickBot="1">
      <c r="A2" s="52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2"/>
    </row>
    <row r="3" spans="1:24" ht="21" customHeight="1" thickBot="1" thickTop="1">
      <c r="A3" s="99"/>
      <c r="B3" s="563" t="s">
        <v>17</v>
      </c>
      <c r="C3" s="76" t="s">
        <v>20</v>
      </c>
      <c r="D3" s="564" t="s">
        <v>18</v>
      </c>
      <c r="E3" s="544" t="s">
        <v>19</v>
      </c>
      <c r="F3" s="77" t="s">
        <v>43</v>
      </c>
      <c r="G3" s="550" t="s">
        <v>63</v>
      </c>
      <c r="H3" s="549" t="s">
        <v>44</v>
      </c>
      <c r="I3" s="550"/>
      <c r="J3" s="550"/>
      <c r="K3" s="546"/>
      <c r="L3" s="554" t="s">
        <v>22</v>
      </c>
      <c r="M3" s="555"/>
      <c r="N3" s="555"/>
      <c r="O3" s="555"/>
      <c r="P3" s="556"/>
      <c r="Q3" s="567" t="s">
        <v>45</v>
      </c>
      <c r="R3" s="550"/>
      <c r="S3" s="550"/>
      <c r="T3" s="546"/>
      <c r="U3" s="546" t="s">
        <v>49</v>
      </c>
      <c r="V3" s="557" t="s">
        <v>48</v>
      </c>
      <c r="W3" s="546" t="s">
        <v>47</v>
      </c>
      <c r="X3" s="544" t="s">
        <v>46</v>
      </c>
    </row>
    <row r="4" spans="1:24" ht="12.75" customHeight="1" thickBot="1" thickTop="1">
      <c r="A4" s="70" t="s">
        <v>8</v>
      </c>
      <c r="B4" s="545"/>
      <c r="C4" s="75" t="s">
        <v>21</v>
      </c>
      <c r="D4" s="565"/>
      <c r="E4" s="545"/>
      <c r="F4" s="69" t="s">
        <v>23</v>
      </c>
      <c r="G4" s="555"/>
      <c r="H4" s="71">
        <v>1</v>
      </c>
      <c r="I4" s="72">
        <v>2</v>
      </c>
      <c r="J4" s="73">
        <v>3</v>
      </c>
      <c r="K4" s="72" t="s">
        <v>52</v>
      </c>
      <c r="L4" s="74">
        <v>1</v>
      </c>
      <c r="M4" s="71">
        <v>2</v>
      </c>
      <c r="N4" s="71">
        <v>3</v>
      </c>
      <c r="O4" s="72" t="s">
        <v>52</v>
      </c>
      <c r="P4" s="74" t="s">
        <v>170</v>
      </c>
      <c r="Q4" s="71">
        <v>1</v>
      </c>
      <c r="R4" s="72">
        <v>2</v>
      </c>
      <c r="S4" s="72">
        <v>3</v>
      </c>
      <c r="T4" s="72" t="s">
        <v>7</v>
      </c>
      <c r="U4" s="547"/>
      <c r="V4" s="558"/>
      <c r="W4" s="547"/>
      <c r="X4" s="545"/>
    </row>
    <row r="5" spans="1:24" ht="14.25" thickBot="1" thickTop="1">
      <c r="A5" s="293"/>
      <c r="B5" s="292"/>
      <c r="C5" s="292"/>
      <c r="D5" s="551" t="s">
        <v>116</v>
      </c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3"/>
    </row>
    <row r="6" spans="1:24" ht="14.25" thickBot="1" thickTop="1">
      <c r="A6" s="100"/>
      <c r="B6" s="79" t="s">
        <v>94</v>
      </c>
      <c r="C6" s="276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8"/>
    </row>
    <row r="7" spans="1:24" ht="14.25" thickBot="1" thickTop="1">
      <c r="A7" s="348">
        <v>1</v>
      </c>
      <c r="B7" s="84" t="s">
        <v>167</v>
      </c>
      <c r="C7" s="351" t="s">
        <v>32</v>
      </c>
      <c r="D7" s="91">
        <v>29.4</v>
      </c>
      <c r="E7" s="92" t="s">
        <v>9</v>
      </c>
      <c r="F7" s="93">
        <v>2</v>
      </c>
      <c r="G7" s="272" t="s">
        <v>31</v>
      </c>
      <c r="H7" s="369">
        <v>25</v>
      </c>
      <c r="I7" s="380">
        <v>25</v>
      </c>
      <c r="J7" s="393">
        <v>30</v>
      </c>
      <c r="K7" s="406">
        <v>30</v>
      </c>
      <c r="L7" s="372">
        <v>15</v>
      </c>
      <c r="M7" s="390">
        <v>17.5</v>
      </c>
      <c r="N7" s="393">
        <v>17.5</v>
      </c>
      <c r="O7" s="406">
        <v>17.5</v>
      </c>
      <c r="P7" s="422">
        <f>O7+K7</f>
        <v>47.5</v>
      </c>
      <c r="Q7" s="372">
        <v>45</v>
      </c>
      <c r="R7" s="383">
        <v>50</v>
      </c>
      <c r="S7" s="383">
        <v>55</v>
      </c>
      <c r="T7" s="22">
        <v>55</v>
      </c>
      <c r="U7" s="60">
        <f>T7+P7</f>
        <v>102.5</v>
      </c>
      <c r="V7" s="356">
        <v>1.699</v>
      </c>
      <c r="W7" s="263">
        <f>V7*U7</f>
        <v>174.1475</v>
      </c>
      <c r="X7" s="60" t="s">
        <v>171</v>
      </c>
    </row>
    <row r="8" spans="1:26" ht="14.25" thickBot="1" thickTop="1">
      <c r="A8" s="348">
        <v>2</v>
      </c>
      <c r="B8" s="97" t="s">
        <v>37</v>
      </c>
      <c r="C8" s="84" t="s">
        <v>32</v>
      </c>
      <c r="D8" s="86">
        <v>30.2</v>
      </c>
      <c r="E8" s="87" t="s">
        <v>9</v>
      </c>
      <c r="F8" s="280">
        <v>2</v>
      </c>
      <c r="G8" s="273" t="s">
        <v>31</v>
      </c>
      <c r="H8" s="370">
        <v>25</v>
      </c>
      <c r="I8" s="381">
        <v>30</v>
      </c>
      <c r="J8" s="395">
        <v>35</v>
      </c>
      <c r="K8" s="407">
        <v>35</v>
      </c>
      <c r="L8" s="397">
        <v>15</v>
      </c>
      <c r="M8" s="381">
        <v>17.5</v>
      </c>
      <c r="N8" s="395">
        <v>20</v>
      </c>
      <c r="O8" s="407">
        <v>20</v>
      </c>
      <c r="P8" s="422">
        <f>O8+K8</f>
        <v>55</v>
      </c>
      <c r="Q8" s="397">
        <v>35</v>
      </c>
      <c r="R8" s="381">
        <v>40</v>
      </c>
      <c r="S8" s="381">
        <v>45</v>
      </c>
      <c r="T8" s="58">
        <v>45</v>
      </c>
      <c r="U8" s="60">
        <f>T8+P8</f>
        <v>100</v>
      </c>
      <c r="V8" s="356">
        <v>1.655</v>
      </c>
      <c r="W8" s="66">
        <f>V8*U8</f>
        <v>165.5</v>
      </c>
      <c r="X8" s="68" t="s">
        <v>172</v>
      </c>
      <c r="Y8" s="508"/>
      <c r="Z8" s="494"/>
    </row>
    <row r="9" spans="1:26" ht="14.25" thickBot="1" thickTop="1">
      <c r="A9" s="100"/>
      <c r="B9" s="79" t="s">
        <v>53</v>
      </c>
      <c r="C9" s="277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2"/>
      <c r="Y9" s="508"/>
      <c r="Z9" s="363"/>
    </row>
    <row r="10" spans="1:26" ht="14.25" thickBot="1" thickTop="1">
      <c r="A10" s="350">
        <v>1</v>
      </c>
      <c r="B10" s="89" t="s">
        <v>108</v>
      </c>
      <c r="C10" s="85" t="s">
        <v>32</v>
      </c>
      <c r="D10" s="91">
        <v>35</v>
      </c>
      <c r="E10" s="92" t="s">
        <v>9</v>
      </c>
      <c r="F10" s="266">
        <v>3</v>
      </c>
      <c r="G10" s="265" t="s">
        <v>96</v>
      </c>
      <c r="H10" s="372">
        <v>40</v>
      </c>
      <c r="I10" s="383">
        <v>45</v>
      </c>
      <c r="J10" s="400">
        <v>47.5</v>
      </c>
      <c r="K10" s="406">
        <v>45</v>
      </c>
      <c r="L10" s="372">
        <v>25</v>
      </c>
      <c r="M10" s="390">
        <v>27.5</v>
      </c>
      <c r="N10" s="400">
        <v>27.5</v>
      </c>
      <c r="O10" s="409">
        <v>25</v>
      </c>
      <c r="P10" s="423">
        <f>O10+K10</f>
        <v>70</v>
      </c>
      <c r="Q10" s="372">
        <v>60</v>
      </c>
      <c r="R10" s="383">
        <v>70</v>
      </c>
      <c r="S10" s="383">
        <v>75</v>
      </c>
      <c r="T10" s="55">
        <v>75</v>
      </c>
      <c r="U10" s="67">
        <f>T10+P10</f>
        <v>145</v>
      </c>
      <c r="V10" s="356">
        <v>1.4525</v>
      </c>
      <c r="W10" s="66">
        <f>V10*U10</f>
        <v>210.61249999999998</v>
      </c>
      <c r="X10" s="63" t="s">
        <v>172</v>
      </c>
      <c r="Y10" s="508"/>
      <c r="Z10" s="509"/>
    </row>
    <row r="11" spans="1:26" ht="14.25" thickBot="1" thickTop="1">
      <c r="A11" s="350">
        <v>2</v>
      </c>
      <c r="B11" s="89" t="s">
        <v>64</v>
      </c>
      <c r="C11" s="89" t="s">
        <v>32</v>
      </c>
      <c r="D11" s="86">
        <v>33.95</v>
      </c>
      <c r="E11" s="87" t="s">
        <v>9</v>
      </c>
      <c r="F11" s="280">
        <v>3</v>
      </c>
      <c r="G11" s="273" t="s">
        <v>31</v>
      </c>
      <c r="H11" s="371">
        <v>35</v>
      </c>
      <c r="I11" s="382">
        <v>40</v>
      </c>
      <c r="J11" s="395">
        <v>45</v>
      </c>
      <c r="K11" s="408">
        <v>45</v>
      </c>
      <c r="L11" s="403">
        <v>25</v>
      </c>
      <c r="M11" s="382">
        <v>27.5</v>
      </c>
      <c r="N11" s="395">
        <v>30</v>
      </c>
      <c r="O11" s="406">
        <v>30</v>
      </c>
      <c r="P11" s="423">
        <f>O11+K11</f>
        <v>75</v>
      </c>
      <c r="Q11" s="403">
        <v>60</v>
      </c>
      <c r="R11" s="382">
        <v>65</v>
      </c>
      <c r="S11" s="382">
        <v>70</v>
      </c>
      <c r="T11" s="58">
        <v>70</v>
      </c>
      <c r="U11" s="67">
        <f>T11+P11</f>
        <v>145</v>
      </c>
      <c r="V11" s="357">
        <v>1.4894</v>
      </c>
      <c r="W11" s="66">
        <f>V11*U11</f>
        <v>215.96300000000002</v>
      </c>
      <c r="X11" s="345" t="s">
        <v>171</v>
      </c>
      <c r="Y11" s="508"/>
      <c r="Z11" s="494"/>
    </row>
    <row r="12" spans="1:26" ht="14.25" thickBot="1" thickTop="1">
      <c r="A12" s="101"/>
      <c r="B12" s="79" t="s">
        <v>54</v>
      </c>
      <c r="C12" s="276"/>
      <c r="D12" s="541">
        <v>1.19515</v>
      </c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2"/>
      <c r="Y12" s="41"/>
      <c r="Z12" s="494"/>
    </row>
    <row r="13" spans="1:26" ht="14.25" thickBot="1" thickTop="1">
      <c r="A13" s="349">
        <v>1</v>
      </c>
      <c r="B13" s="97" t="s">
        <v>109</v>
      </c>
      <c r="C13" s="284" t="s">
        <v>30</v>
      </c>
      <c r="D13" s="288">
        <v>43.4</v>
      </c>
      <c r="E13" s="92" t="s">
        <v>9</v>
      </c>
      <c r="F13" s="274">
        <v>4</v>
      </c>
      <c r="G13" s="289" t="s">
        <v>96</v>
      </c>
      <c r="H13" s="373">
        <v>40</v>
      </c>
      <c r="I13" s="379">
        <v>45</v>
      </c>
      <c r="J13" s="389">
        <v>45</v>
      </c>
      <c r="K13" s="406">
        <v>45</v>
      </c>
      <c r="L13" s="405">
        <v>30</v>
      </c>
      <c r="M13" s="413">
        <v>35</v>
      </c>
      <c r="N13" s="419">
        <v>35</v>
      </c>
      <c r="O13" s="406">
        <v>30</v>
      </c>
      <c r="P13" s="422">
        <f>O13+K13</f>
        <v>75</v>
      </c>
      <c r="Q13" s="373">
        <v>70</v>
      </c>
      <c r="R13" s="445">
        <v>80</v>
      </c>
      <c r="S13" s="379">
        <v>87.5</v>
      </c>
      <c r="T13" s="279">
        <v>80</v>
      </c>
      <c r="U13" s="60">
        <f>T13+P13</f>
        <v>155</v>
      </c>
      <c r="V13" s="358">
        <v>1.19534</v>
      </c>
      <c r="W13" s="271">
        <f>V13*U13</f>
        <v>185.2777</v>
      </c>
      <c r="X13" s="60" t="s">
        <v>171</v>
      </c>
      <c r="Y13" s="41"/>
      <c r="Z13" s="494"/>
    </row>
    <row r="14" spans="1:26" ht="14.25" thickBot="1" thickTop="1">
      <c r="A14" s="101"/>
      <c r="B14" s="79" t="s">
        <v>113</v>
      </c>
      <c r="C14" s="277"/>
      <c r="D14" s="566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  <c r="W14" s="541"/>
      <c r="X14" s="542"/>
      <c r="Y14" s="41"/>
      <c r="Z14" s="494"/>
    </row>
    <row r="15" spans="1:26" ht="14.25" thickBot="1" thickTop="1">
      <c r="A15" s="348">
        <v>1</v>
      </c>
      <c r="B15" s="264" t="s">
        <v>34</v>
      </c>
      <c r="C15" s="84" t="s">
        <v>16</v>
      </c>
      <c r="D15" s="285">
        <v>45.2</v>
      </c>
      <c r="E15" s="286" t="s">
        <v>9</v>
      </c>
      <c r="F15" s="287">
        <v>4</v>
      </c>
      <c r="G15" s="88" t="s">
        <v>31</v>
      </c>
      <c r="H15" s="374">
        <v>50</v>
      </c>
      <c r="I15" s="384">
        <v>55</v>
      </c>
      <c r="J15" s="400">
        <v>60</v>
      </c>
      <c r="K15" s="409">
        <v>55</v>
      </c>
      <c r="L15" s="404">
        <v>25</v>
      </c>
      <c r="M15" s="412">
        <v>30</v>
      </c>
      <c r="N15" s="417">
        <v>32.5</v>
      </c>
      <c r="O15" s="409">
        <v>32.5</v>
      </c>
      <c r="P15" s="422">
        <f>O15+K15</f>
        <v>87.5</v>
      </c>
      <c r="Q15" s="444">
        <v>80</v>
      </c>
      <c r="R15" s="384">
        <v>82.5</v>
      </c>
      <c r="S15" s="384">
        <v>85</v>
      </c>
      <c r="T15" s="55">
        <v>85</v>
      </c>
      <c r="U15" s="60">
        <f>T15+P15</f>
        <v>172.5</v>
      </c>
      <c r="V15" s="359">
        <v>1.32435</v>
      </c>
      <c r="W15" s="443">
        <f>V15*U15</f>
        <v>228.45037499999998</v>
      </c>
      <c r="X15" s="80" t="s">
        <v>171</v>
      </c>
      <c r="Y15" s="508"/>
      <c r="Z15" s="494"/>
    </row>
    <row r="16" spans="1:26" ht="14.25" thickBot="1" thickTop="1">
      <c r="A16" s="348">
        <v>2</v>
      </c>
      <c r="B16" s="98" t="s">
        <v>114</v>
      </c>
      <c r="C16" s="90" t="s">
        <v>30</v>
      </c>
      <c r="D16" s="91">
        <v>46.8</v>
      </c>
      <c r="E16" s="269" t="s">
        <v>9</v>
      </c>
      <c r="F16" s="268">
        <v>4</v>
      </c>
      <c r="G16" s="265" t="s">
        <v>96</v>
      </c>
      <c r="H16" s="370">
        <v>60</v>
      </c>
      <c r="I16" s="381">
        <v>75</v>
      </c>
      <c r="J16" s="401">
        <v>85</v>
      </c>
      <c r="K16" s="406">
        <v>75</v>
      </c>
      <c r="L16" s="373">
        <v>40</v>
      </c>
      <c r="M16" s="399">
        <v>45</v>
      </c>
      <c r="N16" s="420">
        <v>47.5</v>
      </c>
      <c r="O16" s="406">
        <v>45</v>
      </c>
      <c r="P16" s="422">
        <f>O16+K16</f>
        <v>120</v>
      </c>
      <c r="Q16" s="397">
        <v>90</v>
      </c>
      <c r="R16" s="381">
        <v>100</v>
      </c>
      <c r="S16" s="396">
        <v>110</v>
      </c>
      <c r="T16" s="58">
        <v>100</v>
      </c>
      <c r="U16" s="262">
        <f>T16+P16</f>
        <v>220</v>
      </c>
      <c r="V16" s="356">
        <v>1.0907</v>
      </c>
      <c r="W16" s="263">
        <f>V16*U16</f>
        <v>239.954</v>
      </c>
      <c r="X16" s="60" t="s">
        <v>171</v>
      </c>
      <c r="Y16" s="41"/>
      <c r="Z16" s="494"/>
    </row>
    <row r="17" spans="1:26" ht="14.25" thickBot="1" thickTop="1">
      <c r="A17" s="101"/>
      <c r="B17" s="79" t="s">
        <v>55</v>
      </c>
      <c r="C17" s="277"/>
      <c r="D17" s="541"/>
      <c r="E17" s="541"/>
      <c r="F17" s="541"/>
      <c r="G17" s="541"/>
      <c r="H17" s="541"/>
      <c r="I17" s="541"/>
      <c r="J17" s="541"/>
      <c r="K17" s="541"/>
      <c r="L17" s="543"/>
      <c r="M17" s="543"/>
      <c r="N17" s="543"/>
      <c r="O17" s="543"/>
      <c r="P17" s="541"/>
      <c r="Q17" s="541"/>
      <c r="R17" s="541"/>
      <c r="S17" s="541"/>
      <c r="T17" s="541"/>
      <c r="U17" s="541"/>
      <c r="V17" s="541"/>
      <c r="W17" s="541"/>
      <c r="X17" s="542"/>
      <c r="Y17" s="41"/>
      <c r="Z17" s="494"/>
    </row>
    <row r="18" spans="1:26" ht="14.25" thickBot="1" thickTop="1">
      <c r="A18" s="348">
        <v>1</v>
      </c>
      <c r="B18" s="264" t="s">
        <v>80</v>
      </c>
      <c r="C18" s="84" t="s">
        <v>81</v>
      </c>
      <c r="D18" s="290">
        <v>55.6</v>
      </c>
      <c r="E18" s="92" t="s">
        <v>9</v>
      </c>
      <c r="F18" s="266">
        <v>3</v>
      </c>
      <c r="G18" s="265" t="s">
        <v>177</v>
      </c>
      <c r="H18" s="374">
        <v>82.5</v>
      </c>
      <c r="I18" s="384">
        <v>85</v>
      </c>
      <c r="J18" s="400">
        <v>95</v>
      </c>
      <c r="K18" s="409">
        <v>85</v>
      </c>
      <c r="L18" s="374">
        <v>65</v>
      </c>
      <c r="M18" s="384">
        <v>67.5</v>
      </c>
      <c r="N18" s="400">
        <v>70</v>
      </c>
      <c r="O18" s="409">
        <v>67.5</v>
      </c>
      <c r="P18" s="424">
        <f>O18+K18</f>
        <v>152.5</v>
      </c>
      <c r="Q18" s="374">
        <v>100</v>
      </c>
      <c r="R18" s="384">
        <v>110</v>
      </c>
      <c r="S18" s="384">
        <v>115</v>
      </c>
      <c r="T18" s="55">
        <v>115</v>
      </c>
      <c r="U18" s="60">
        <f>T18+P18</f>
        <v>267.5</v>
      </c>
      <c r="V18" s="356">
        <v>1.05</v>
      </c>
      <c r="W18" s="64">
        <f>V18*U18*1.068</f>
        <v>299.97450000000003</v>
      </c>
      <c r="X18" s="62" t="s">
        <v>171</v>
      </c>
      <c r="Y18" s="41"/>
      <c r="Z18" s="41"/>
    </row>
    <row r="19" spans="1:26" ht="14.25" thickBot="1" thickTop="1">
      <c r="A19" s="348">
        <v>2</v>
      </c>
      <c r="B19" s="98" t="s">
        <v>39</v>
      </c>
      <c r="C19" s="84" t="s">
        <v>30</v>
      </c>
      <c r="D19" s="290">
        <v>52.85</v>
      </c>
      <c r="E19" s="92" t="s">
        <v>9</v>
      </c>
      <c r="F19" s="266">
        <v>4</v>
      </c>
      <c r="G19" s="265" t="s">
        <v>31</v>
      </c>
      <c r="H19" s="376">
        <v>60</v>
      </c>
      <c r="I19" s="383">
        <v>60</v>
      </c>
      <c r="J19" s="387">
        <v>65</v>
      </c>
      <c r="K19" s="406">
        <v>65</v>
      </c>
      <c r="L19" s="378">
        <v>50</v>
      </c>
      <c r="M19" s="383">
        <v>55</v>
      </c>
      <c r="N19" s="402">
        <v>57.5</v>
      </c>
      <c r="O19" s="408">
        <v>55</v>
      </c>
      <c r="P19" s="425">
        <f>O19+K19</f>
        <v>120</v>
      </c>
      <c r="Q19" s="21">
        <v>0</v>
      </c>
      <c r="R19" s="21">
        <v>0</v>
      </c>
      <c r="S19" s="305">
        <v>0</v>
      </c>
      <c r="T19" s="22">
        <v>0</v>
      </c>
      <c r="U19" s="61">
        <f>T19+P19</f>
        <v>120</v>
      </c>
      <c r="V19" s="356">
        <v>0.94835</v>
      </c>
      <c r="W19" s="65">
        <f>V19*U19</f>
        <v>113.802</v>
      </c>
      <c r="X19" s="62" t="s">
        <v>171</v>
      </c>
      <c r="Y19" s="41"/>
      <c r="Z19" s="368"/>
    </row>
    <row r="20" spans="1:26" ht="14.25" thickBot="1" thickTop="1">
      <c r="A20" s="349">
        <v>3</v>
      </c>
      <c r="B20" s="97" t="s">
        <v>107</v>
      </c>
      <c r="C20" s="347" t="s">
        <v>33</v>
      </c>
      <c r="D20" s="270">
        <v>53.35</v>
      </c>
      <c r="E20" s="281" t="s">
        <v>9</v>
      </c>
      <c r="F20" s="267">
        <v>3</v>
      </c>
      <c r="G20" s="283" t="s">
        <v>96</v>
      </c>
      <c r="H20" s="377">
        <v>75</v>
      </c>
      <c r="I20" s="385">
        <v>82.5</v>
      </c>
      <c r="J20" s="401">
        <v>87.5</v>
      </c>
      <c r="K20" s="410">
        <v>82.5</v>
      </c>
      <c r="L20" s="377">
        <v>70</v>
      </c>
      <c r="M20" s="415">
        <v>75</v>
      </c>
      <c r="N20" s="401">
        <v>77.5</v>
      </c>
      <c r="O20" s="406">
        <v>75</v>
      </c>
      <c r="P20" s="422">
        <f>O20+K20</f>
        <v>157.5</v>
      </c>
      <c r="Q20" s="377">
        <v>105</v>
      </c>
      <c r="R20" s="415">
        <v>115</v>
      </c>
      <c r="S20" s="415">
        <v>125</v>
      </c>
      <c r="T20" s="58">
        <v>125</v>
      </c>
      <c r="U20" s="262">
        <f>T20+P20</f>
        <v>282.5</v>
      </c>
      <c r="V20" s="357">
        <v>0.93965</v>
      </c>
      <c r="W20" s="64">
        <f>V20*U20</f>
        <v>265.451125</v>
      </c>
      <c r="X20" s="63" t="s">
        <v>171</v>
      </c>
      <c r="Y20" s="41"/>
      <c r="Z20" s="41"/>
    </row>
    <row r="21" spans="1:26" ht="14.25" thickBot="1" thickTop="1">
      <c r="A21" s="101"/>
      <c r="B21" s="79" t="s">
        <v>79</v>
      </c>
      <c r="C21" s="277"/>
      <c r="D21" s="566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  <c r="S21" s="541"/>
      <c r="T21" s="541"/>
      <c r="U21" s="541"/>
      <c r="V21" s="541"/>
      <c r="W21" s="541"/>
      <c r="X21" s="542"/>
      <c r="Y21" s="508"/>
      <c r="Z21" s="494"/>
    </row>
    <row r="22" spans="1:26" ht="14.25" thickBot="1" thickTop="1">
      <c r="A22" s="348">
        <v>1</v>
      </c>
      <c r="B22" s="264" t="s">
        <v>166</v>
      </c>
      <c r="C22" s="284" t="s">
        <v>26</v>
      </c>
      <c r="D22" s="91">
        <v>59.1</v>
      </c>
      <c r="E22" s="92" t="s">
        <v>9</v>
      </c>
      <c r="F22" s="267">
        <v>4</v>
      </c>
      <c r="G22" s="272" t="s">
        <v>179</v>
      </c>
      <c r="H22" s="378">
        <v>82.5</v>
      </c>
      <c r="I22" s="378">
        <v>87.5</v>
      </c>
      <c r="J22" s="400">
        <v>90</v>
      </c>
      <c r="K22" s="406">
        <v>87.5</v>
      </c>
      <c r="L22" s="394">
        <v>50</v>
      </c>
      <c r="M22" s="383">
        <v>50</v>
      </c>
      <c r="N22" s="400">
        <v>55</v>
      </c>
      <c r="O22" s="421">
        <v>50</v>
      </c>
      <c r="P22" s="426">
        <f aca="true" t="shared" si="0" ref="P22:P27">O22+K22</f>
        <v>137.5</v>
      </c>
      <c r="Q22" s="372">
        <v>95</v>
      </c>
      <c r="R22" s="383">
        <v>100</v>
      </c>
      <c r="S22" s="418">
        <v>107.5</v>
      </c>
      <c r="T22" s="365">
        <v>100</v>
      </c>
      <c r="U22" s="60">
        <f aca="true" t="shared" si="1" ref="U22:U27">T22+P22</f>
        <v>237.5</v>
      </c>
      <c r="V22" s="357">
        <v>0.9997</v>
      </c>
      <c r="W22" s="64">
        <f aca="true" t="shared" si="2" ref="W22:W27">V22*U22</f>
        <v>237.42875</v>
      </c>
      <c r="X22" s="63" t="s">
        <v>171</v>
      </c>
      <c r="Y22" s="41"/>
      <c r="Z22" s="41"/>
    </row>
    <row r="23" spans="1:26" ht="14.25" thickBot="1" thickTop="1">
      <c r="A23" s="348">
        <v>2</v>
      </c>
      <c r="B23" s="98" t="s">
        <v>111</v>
      </c>
      <c r="C23" s="284" t="s">
        <v>32</v>
      </c>
      <c r="D23" s="91">
        <v>57.3</v>
      </c>
      <c r="E23" s="92" t="s">
        <v>9</v>
      </c>
      <c r="F23" s="266">
        <v>5</v>
      </c>
      <c r="G23" s="272" t="s">
        <v>96</v>
      </c>
      <c r="H23" s="372">
        <v>65</v>
      </c>
      <c r="I23" s="378">
        <v>70</v>
      </c>
      <c r="J23" s="402">
        <v>77.5</v>
      </c>
      <c r="K23" s="406">
        <v>70</v>
      </c>
      <c r="L23" s="372">
        <v>45</v>
      </c>
      <c r="M23" s="390">
        <v>50</v>
      </c>
      <c r="N23" s="402">
        <v>50</v>
      </c>
      <c r="O23" s="406">
        <v>45</v>
      </c>
      <c r="P23" s="425">
        <f t="shared" si="0"/>
        <v>115</v>
      </c>
      <c r="Q23" s="372">
        <v>90</v>
      </c>
      <c r="R23" s="383">
        <v>100</v>
      </c>
      <c r="S23" s="383">
        <v>110</v>
      </c>
      <c r="T23" s="22">
        <v>110</v>
      </c>
      <c r="U23" s="262">
        <f t="shared" si="1"/>
        <v>225</v>
      </c>
      <c r="V23" s="356">
        <v>0.8718</v>
      </c>
      <c r="W23" s="64">
        <f t="shared" si="2"/>
        <v>196.155</v>
      </c>
      <c r="X23" s="63" t="s">
        <v>171</v>
      </c>
      <c r="Y23" s="41"/>
      <c r="Z23" s="41"/>
    </row>
    <row r="24" spans="1:26" ht="14.25" thickBot="1" thickTop="1">
      <c r="A24" s="349">
        <v>3</v>
      </c>
      <c r="B24" s="97" t="s">
        <v>36</v>
      </c>
      <c r="C24" s="78" t="s">
        <v>32</v>
      </c>
      <c r="D24" s="86">
        <v>57.2</v>
      </c>
      <c r="E24" s="87" t="s">
        <v>9</v>
      </c>
      <c r="F24" s="280">
        <v>3</v>
      </c>
      <c r="G24" s="282" t="s">
        <v>31</v>
      </c>
      <c r="H24" s="370">
        <v>50</v>
      </c>
      <c r="I24" s="381">
        <v>55</v>
      </c>
      <c r="J24" s="388">
        <v>60</v>
      </c>
      <c r="K24" s="408">
        <v>60</v>
      </c>
      <c r="L24" s="370">
        <v>25</v>
      </c>
      <c r="M24" s="381">
        <v>30</v>
      </c>
      <c r="N24" s="388">
        <v>35</v>
      </c>
      <c r="O24" s="406">
        <v>35</v>
      </c>
      <c r="P24" s="426">
        <f t="shared" si="0"/>
        <v>95</v>
      </c>
      <c r="Q24" s="370">
        <v>70</v>
      </c>
      <c r="R24" s="381">
        <v>75</v>
      </c>
      <c r="S24" s="381">
        <v>80</v>
      </c>
      <c r="T24" s="51">
        <v>80</v>
      </c>
      <c r="U24" s="262">
        <f t="shared" si="1"/>
        <v>175</v>
      </c>
      <c r="V24" s="356">
        <v>0.87335</v>
      </c>
      <c r="W24" s="64">
        <f t="shared" si="2"/>
        <v>152.83625</v>
      </c>
      <c r="X24" s="62" t="s">
        <v>172</v>
      </c>
      <c r="Y24" s="41"/>
      <c r="Z24" s="41"/>
    </row>
    <row r="25" spans="1:26" ht="14.25" thickBot="1" thickTop="1">
      <c r="A25" s="348">
        <v>4</v>
      </c>
      <c r="B25" s="98" t="s">
        <v>155</v>
      </c>
      <c r="C25" s="353" t="s">
        <v>30</v>
      </c>
      <c r="D25" s="94">
        <v>59.9</v>
      </c>
      <c r="E25" s="291" t="s">
        <v>9</v>
      </c>
      <c r="F25" s="266">
        <v>5</v>
      </c>
      <c r="G25" s="265" t="s">
        <v>156</v>
      </c>
      <c r="H25" s="379">
        <v>140</v>
      </c>
      <c r="I25" s="386">
        <v>140</v>
      </c>
      <c r="J25" s="391">
        <v>150</v>
      </c>
      <c r="K25" s="411">
        <v>150</v>
      </c>
      <c r="L25" s="376">
        <v>75</v>
      </c>
      <c r="M25" s="416">
        <v>75</v>
      </c>
      <c r="N25" s="387">
        <v>82.5</v>
      </c>
      <c r="O25" s="406">
        <v>82.5</v>
      </c>
      <c r="P25" s="426">
        <f t="shared" si="0"/>
        <v>232.5</v>
      </c>
      <c r="Q25" s="372">
        <v>135</v>
      </c>
      <c r="R25" s="386">
        <v>145</v>
      </c>
      <c r="S25" s="446">
        <v>155</v>
      </c>
      <c r="T25" s="346">
        <v>145</v>
      </c>
      <c r="U25" s="61">
        <f t="shared" si="1"/>
        <v>377.5</v>
      </c>
      <c r="V25" s="356">
        <v>0.8342</v>
      </c>
      <c r="W25" s="65">
        <f t="shared" si="2"/>
        <v>314.9105</v>
      </c>
      <c r="X25" s="60" t="s">
        <v>171</v>
      </c>
      <c r="Y25" s="41"/>
      <c r="Z25" s="41"/>
    </row>
    <row r="26" spans="1:26" ht="14.25" thickBot="1" thickTop="1">
      <c r="A26" s="348">
        <v>5</v>
      </c>
      <c r="B26" s="84" t="s">
        <v>105</v>
      </c>
      <c r="C26" s="90" t="s">
        <v>30</v>
      </c>
      <c r="D26" s="290">
        <v>58.15</v>
      </c>
      <c r="E26" s="291" t="s">
        <v>9</v>
      </c>
      <c r="F26" s="266">
        <v>5</v>
      </c>
      <c r="G26" s="272" t="s">
        <v>96</v>
      </c>
      <c r="H26" s="372">
        <v>70</v>
      </c>
      <c r="I26" s="380">
        <v>75</v>
      </c>
      <c r="J26" s="387">
        <v>80</v>
      </c>
      <c r="K26" s="411">
        <v>80</v>
      </c>
      <c r="L26" s="372">
        <v>50</v>
      </c>
      <c r="M26" s="414">
        <v>57.5</v>
      </c>
      <c r="N26" s="402">
        <v>57.5</v>
      </c>
      <c r="O26" s="408">
        <v>50</v>
      </c>
      <c r="P26" s="426">
        <f t="shared" si="0"/>
        <v>130</v>
      </c>
      <c r="Q26" s="372">
        <v>120</v>
      </c>
      <c r="R26" s="418">
        <v>135</v>
      </c>
      <c r="S26" s="418">
        <v>137.5</v>
      </c>
      <c r="T26" s="22">
        <v>120</v>
      </c>
      <c r="U26" s="61">
        <f t="shared" si="1"/>
        <v>250</v>
      </c>
      <c r="V26" s="357">
        <v>0.85892</v>
      </c>
      <c r="W26" s="65">
        <f t="shared" si="2"/>
        <v>214.73000000000002</v>
      </c>
      <c r="X26" s="60" t="s">
        <v>172</v>
      </c>
      <c r="Y26" s="41"/>
      <c r="Z26" s="41"/>
    </row>
    <row r="27" spans="1:26" ht="14.25" thickBot="1" thickTop="1">
      <c r="A27" s="348">
        <v>6</v>
      </c>
      <c r="B27" s="98" t="s">
        <v>40</v>
      </c>
      <c r="C27" s="84" t="s">
        <v>30</v>
      </c>
      <c r="D27" s="94">
        <v>59.9</v>
      </c>
      <c r="E27" s="92" t="s">
        <v>9</v>
      </c>
      <c r="F27" s="266">
        <v>5</v>
      </c>
      <c r="G27" s="265" t="s">
        <v>31</v>
      </c>
      <c r="H27" s="375">
        <v>50</v>
      </c>
      <c r="I27" s="381">
        <v>50</v>
      </c>
      <c r="J27" s="395">
        <v>55</v>
      </c>
      <c r="K27" s="406">
        <v>55</v>
      </c>
      <c r="L27" s="375">
        <v>35</v>
      </c>
      <c r="M27" s="381">
        <v>35</v>
      </c>
      <c r="N27" s="395">
        <v>40</v>
      </c>
      <c r="O27" s="406">
        <v>40</v>
      </c>
      <c r="P27" s="426">
        <f t="shared" si="0"/>
        <v>95</v>
      </c>
      <c r="Q27" s="373">
        <v>70</v>
      </c>
      <c r="R27" s="381">
        <v>75</v>
      </c>
      <c r="S27" s="381">
        <v>80</v>
      </c>
      <c r="T27" s="51">
        <v>80</v>
      </c>
      <c r="U27" s="61">
        <f t="shared" si="1"/>
        <v>175</v>
      </c>
      <c r="V27" s="356">
        <v>0.8342</v>
      </c>
      <c r="W27" s="65">
        <f t="shared" si="2"/>
        <v>145.985</v>
      </c>
      <c r="X27" s="62" t="s">
        <v>173</v>
      </c>
      <c r="Y27" s="41"/>
      <c r="Z27" s="41"/>
    </row>
    <row r="28" spans="1:26" ht="31.5" customHeight="1" thickBot="1" thickTop="1">
      <c r="A28" s="284"/>
      <c r="B28" s="294"/>
      <c r="C28" s="294"/>
      <c r="D28" s="568"/>
      <c r="E28" s="568"/>
      <c r="F28" s="568"/>
      <c r="G28" s="568"/>
      <c r="H28" s="568"/>
      <c r="I28" s="568"/>
      <c r="J28" s="568"/>
      <c r="K28" s="568"/>
      <c r="L28" s="568"/>
      <c r="M28" s="568"/>
      <c r="N28" s="568"/>
      <c r="O28" s="568"/>
      <c r="P28" s="568"/>
      <c r="Q28" s="568"/>
      <c r="R28" s="568"/>
      <c r="S28" s="568"/>
      <c r="T28" s="568"/>
      <c r="U28" s="568"/>
      <c r="V28" s="568"/>
      <c r="W28" s="568"/>
      <c r="X28" s="569"/>
      <c r="Y28" s="41"/>
      <c r="Z28" s="41"/>
    </row>
    <row r="29" spans="1:26" ht="22.5" customHeight="1" thickBot="1" thickTop="1">
      <c r="A29" s="99"/>
      <c r="B29" s="544" t="s">
        <v>17</v>
      </c>
      <c r="C29" s="76" t="s">
        <v>20</v>
      </c>
      <c r="D29" s="564" t="s">
        <v>18</v>
      </c>
      <c r="E29" s="544" t="s">
        <v>19</v>
      </c>
      <c r="F29" s="77" t="s">
        <v>43</v>
      </c>
      <c r="G29" s="550" t="s">
        <v>63</v>
      </c>
      <c r="H29" s="549" t="s">
        <v>44</v>
      </c>
      <c r="I29" s="550"/>
      <c r="J29" s="550"/>
      <c r="K29" s="546"/>
      <c r="L29" s="554" t="s">
        <v>22</v>
      </c>
      <c r="M29" s="555"/>
      <c r="N29" s="555"/>
      <c r="O29" s="555"/>
      <c r="P29" s="556"/>
      <c r="Q29" s="567" t="s">
        <v>45</v>
      </c>
      <c r="R29" s="550"/>
      <c r="S29" s="550"/>
      <c r="T29" s="546"/>
      <c r="U29" s="546" t="s">
        <v>49</v>
      </c>
      <c r="V29" s="557" t="s">
        <v>48</v>
      </c>
      <c r="W29" s="546" t="s">
        <v>47</v>
      </c>
      <c r="X29" s="544" t="s">
        <v>46</v>
      </c>
      <c r="Y29" s="41"/>
      <c r="Z29" s="41"/>
    </row>
    <row r="30" spans="1:26" ht="18.75" customHeight="1" thickBot="1" thickTop="1">
      <c r="A30" s="70" t="s">
        <v>8</v>
      </c>
      <c r="B30" s="545"/>
      <c r="C30" s="75" t="s">
        <v>21</v>
      </c>
      <c r="D30" s="565"/>
      <c r="E30" s="545"/>
      <c r="F30" s="69" t="s">
        <v>23</v>
      </c>
      <c r="G30" s="555"/>
      <c r="H30" s="71">
        <v>1</v>
      </c>
      <c r="I30" s="72">
        <v>2</v>
      </c>
      <c r="J30" s="73">
        <v>3</v>
      </c>
      <c r="K30" s="72">
        <v>4</v>
      </c>
      <c r="L30" s="74">
        <v>1</v>
      </c>
      <c r="M30" s="71">
        <v>2</v>
      </c>
      <c r="N30" s="71">
        <v>3</v>
      </c>
      <c r="O30" s="72" t="s">
        <v>52</v>
      </c>
      <c r="P30" s="74" t="s">
        <v>170</v>
      </c>
      <c r="Q30" s="71">
        <v>1</v>
      </c>
      <c r="R30" s="72">
        <v>2</v>
      </c>
      <c r="S30" s="72">
        <v>3</v>
      </c>
      <c r="T30" s="72" t="s">
        <v>7</v>
      </c>
      <c r="U30" s="547"/>
      <c r="V30" s="558"/>
      <c r="W30" s="547"/>
      <c r="X30" s="545"/>
      <c r="Y30" s="41"/>
      <c r="Z30" s="41"/>
    </row>
    <row r="31" spans="1:26" ht="14.25" thickBot="1" thickTop="1">
      <c r="A31" s="293"/>
      <c r="B31" s="292"/>
      <c r="C31" s="292"/>
      <c r="D31" s="551" t="s">
        <v>117</v>
      </c>
      <c r="E31" s="551"/>
      <c r="F31" s="551"/>
      <c r="G31" s="551"/>
      <c r="H31" s="551"/>
      <c r="I31" s="551"/>
      <c r="J31" s="551"/>
      <c r="K31" s="551"/>
      <c r="L31" s="551"/>
      <c r="M31" s="551"/>
      <c r="N31" s="551"/>
      <c r="O31" s="551"/>
      <c r="P31" s="551"/>
      <c r="Q31" s="551"/>
      <c r="R31" s="551"/>
      <c r="S31" s="551"/>
      <c r="T31" s="551"/>
      <c r="U31" s="551"/>
      <c r="V31" s="551"/>
      <c r="W31" s="551"/>
      <c r="X31" s="570"/>
      <c r="Y31" s="41"/>
      <c r="Z31" s="41"/>
    </row>
    <row r="32" spans="1:26" ht="14.25" thickBot="1" thickTop="1">
      <c r="A32" s="101"/>
      <c r="B32" s="79" t="s">
        <v>56</v>
      </c>
      <c r="C32" s="277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1"/>
      <c r="S32" s="541"/>
      <c r="T32" s="541"/>
      <c r="U32" s="541"/>
      <c r="V32" s="541"/>
      <c r="W32" s="541"/>
      <c r="X32" s="542"/>
      <c r="Y32" s="41"/>
      <c r="Z32" s="41"/>
    </row>
    <row r="33" spans="1:26" ht="14.25" thickBot="1" thickTop="1">
      <c r="A33" s="348">
        <v>1</v>
      </c>
      <c r="B33" s="264" t="s">
        <v>120</v>
      </c>
      <c r="C33" s="84" t="s">
        <v>76</v>
      </c>
      <c r="D33" s="94">
        <v>65.4</v>
      </c>
      <c r="E33" s="92" t="s">
        <v>9</v>
      </c>
      <c r="F33" s="266">
        <v>4</v>
      </c>
      <c r="G33" s="265" t="s">
        <v>125</v>
      </c>
      <c r="H33" s="397">
        <v>105</v>
      </c>
      <c r="I33" s="381">
        <v>115</v>
      </c>
      <c r="J33" s="393">
        <v>125</v>
      </c>
      <c r="K33" s="408">
        <v>125</v>
      </c>
      <c r="L33" s="397">
        <v>50</v>
      </c>
      <c r="M33" s="381">
        <v>57.5</v>
      </c>
      <c r="N33" s="440">
        <v>62.5</v>
      </c>
      <c r="O33" s="411">
        <v>57.5</v>
      </c>
      <c r="P33" s="430">
        <f>O33+K33</f>
        <v>182.5</v>
      </c>
      <c r="Q33" s="381">
        <v>130</v>
      </c>
      <c r="R33" s="381">
        <v>140</v>
      </c>
      <c r="S33" s="23">
        <v>0</v>
      </c>
      <c r="T33" s="22">
        <v>140</v>
      </c>
      <c r="U33" s="61">
        <f aca="true" t="shared" si="3" ref="U33:U39">T33+P33</f>
        <v>322.5</v>
      </c>
      <c r="V33" s="356">
        <v>1.053</v>
      </c>
      <c r="W33" s="65">
        <f aca="true" t="shared" si="4" ref="W33:W39">V33*U33</f>
        <v>339.5925</v>
      </c>
      <c r="X33" s="63" t="s">
        <v>171</v>
      </c>
      <c r="Y33" s="41"/>
      <c r="Z33" s="41"/>
    </row>
    <row r="34" spans="1:26" ht="14.25" thickBot="1" thickTop="1">
      <c r="A34" s="348">
        <v>2</v>
      </c>
      <c r="B34" s="264" t="s">
        <v>84</v>
      </c>
      <c r="C34" s="84" t="s">
        <v>26</v>
      </c>
      <c r="D34" s="94">
        <v>63.95</v>
      </c>
      <c r="E34" s="92" t="s">
        <v>9</v>
      </c>
      <c r="F34" s="266">
        <v>5</v>
      </c>
      <c r="G34" s="265" t="s">
        <v>85</v>
      </c>
      <c r="H34" s="397">
        <v>100</v>
      </c>
      <c r="I34" s="381">
        <v>105</v>
      </c>
      <c r="J34" s="427">
        <v>112.5</v>
      </c>
      <c r="K34" s="406">
        <v>105</v>
      </c>
      <c r="L34" s="397">
        <v>45</v>
      </c>
      <c r="M34" s="381">
        <v>50</v>
      </c>
      <c r="N34" s="402">
        <v>55</v>
      </c>
      <c r="O34" s="411">
        <v>50</v>
      </c>
      <c r="P34" s="430">
        <f>O34+K34</f>
        <v>155</v>
      </c>
      <c r="Q34" s="381">
        <v>100</v>
      </c>
      <c r="R34" s="381">
        <v>110</v>
      </c>
      <c r="S34" s="396">
        <v>115</v>
      </c>
      <c r="T34" s="51">
        <v>110</v>
      </c>
      <c r="U34" s="61">
        <f t="shared" si="3"/>
        <v>265</v>
      </c>
      <c r="V34" s="357">
        <v>0.93862</v>
      </c>
      <c r="W34" s="65">
        <f t="shared" si="4"/>
        <v>248.7343</v>
      </c>
      <c r="X34" s="63" t="s">
        <v>171</v>
      </c>
      <c r="Y34" s="41"/>
      <c r="Z34" s="41"/>
    </row>
    <row r="35" spans="1:26" ht="14.25" thickBot="1" thickTop="1">
      <c r="A35" s="348">
        <v>3</v>
      </c>
      <c r="B35" s="98" t="s">
        <v>169</v>
      </c>
      <c r="C35" s="84" t="s">
        <v>30</v>
      </c>
      <c r="D35" s="94">
        <v>64.15</v>
      </c>
      <c r="E35" s="92" t="s">
        <v>9</v>
      </c>
      <c r="F35" s="266">
        <v>5</v>
      </c>
      <c r="G35" s="265" t="s">
        <v>156</v>
      </c>
      <c r="H35" s="397">
        <v>120</v>
      </c>
      <c r="I35" s="381">
        <v>135</v>
      </c>
      <c r="J35" s="388">
        <v>145</v>
      </c>
      <c r="K35" s="428">
        <v>145</v>
      </c>
      <c r="L35" s="375">
        <v>85</v>
      </c>
      <c r="M35" s="396">
        <v>85</v>
      </c>
      <c r="N35" s="427">
        <v>85</v>
      </c>
      <c r="O35" s="411">
        <v>0</v>
      </c>
      <c r="P35" s="441">
        <v>0</v>
      </c>
      <c r="Q35" s="23">
        <v>0</v>
      </c>
      <c r="R35" s="23">
        <v>0</v>
      </c>
      <c r="S35" s="23">
        <v>0</v>
      </c>
      <c r="T35" s="51">
        <v>0</v>
      </c>
      <c r="U35" s="61">
        <f t="shared" si="3"/>
        <v>0</v>
      </c>
      <c r="V35" s="356">
        <v>0.7824</v>
      </c>
      <c r="W35" s="65">
        <f t="shared" si="4"/>
        <v>0</v>
      </c>
      <c r="X35" s="62"/>
      <c r="Y35" s="41"/>
      <c r="Z35" s="41"/>
    </row>
    <row r="36" spans="1:26" ht="14.25" thickBot="1" thickTop="1">
      <c r="A36" s="348">
        <v>4</v>
      </c>
      <c r="B36" s="98" t="s">
        <v>157</v>
      </c>
      <c r="C36" s="84" t="s">
        <v>30</v>
      </c>
      <c r="D36" s="94">
        <v>67.45</v>
      </c>
      <c r="E36" s="92" t="s">
        <v>9</v>
      </c>
      <c r="F36" s="266">
        <v>5</v>
      </c>
      <c r="G36" s="265" t="s">
        <v>156</v>
      </c>
      <c r="H36" s="397">
        <v>90</v>
      </c>
      <c r="I36" s="381">
        <v>100</v>
      </c>
      <c r="J36" s="427">
        <v>110</v>
      </c>
      <c r="K36" s="408">
        <v>100</v>
      </c>
      <c r="L36" s="375">
        <v>65</v>
      </c>
      <c r="M36" s="381">
        <v>65</v>
      </c>
      <c r="N36" s="427">
        <v>70</v>
      </c>
      <c r="O36" s="411">
        <v>65</v>
      </c>
      <c r="P36" s="430">
        <f>O36+K36</f>
        <v>165</v>
      </c>
      <c r="Q36" s="381">
        <v>115</v>
      </c>
      <c r="R36" s="381">
        <v>125</v>
      </c>
      <c r="S36" s="396">
        <v>130</v>
      </c>
      <c r="T36" s="51">
        <v>125</v>
      </c>
      <c r="U36" s="61">
        <f t="shared" si="3"/>
        <v>290</v>
      </c>
      <c r="V36" s="356">
        <v>0.74887</v>
      </c>
      <c r="W36" s="65">
        <f t="shared" si="4"/>
        <v>217.1723</v>
      </c>
      <c r="X36" s="62" t="s">
        <v>171</v>
      </c>
      <c r="Y36" s="41"/>
      <c r="Z36" s="41"/>
    </row>
    <row r="37" spans="1:26" ht="14.25" thickBot="1" thickTop="1">
      <c r="A37" s="348">
        <v>5</v>
      </c>
      <c r="B37" s="98" t="s">
        <v>104</v>
      </c>
      <c r="C37" s="84" t="s">
        <v>16</v>
      </c>
      <c r="D37" s="94">
        <v>64.15</v>
      </c>
      <c r="E37" s="92" t="s">
        <v>9</v>
      </c>
      <c r="F37" s="266">
        <v>5</v>
      </c>
      <c r="G37" s="265" t="s">
        <v>96</v>
      </c>
      <c r="H37" s="376">
        <v>105</v>
      </c>
      <c r="I37" s="383">
        <v>105</v>
      </c>
      <c r="J37" s="387">
        <v>115</v>
      </c>
      <c r="K37" s="406">
        <v>115</v>
      </c>
      <c r="L37" s="372">
        <v>60</v>
      </c>
      <c r="M37" s="390">
        <v>67.5</v>
      </c>
      <c r="N37" s="402">
        <v>67.5</v>
      </c>
      <c r="O37" s="411">
        <v>60</v>
      </c>
      <c r="P37" s="430">
        <f>O37+K37</f>
        <v>175</v>
      </c>
      <c r="Q37" s="372">
        <v>125</v>
      </c>
      <c r="R37" s="390">
        <v>135</v>
      </c>
      <c r="S37" s="390">
        <v>135</v>
      </c>
      <c r="T37" s="22">
        <v>125</v>
      </c>
      <c r="U37" s="262">
        <f t="shared" si="3"/>
        <v>300</v>
      </c>
      <c r="V37" s="356">
        <v>0.7824</v>
      </c>
      <c r="W37" s="271">
        <f t="shared" si="4"/>
        <v>234.72</v>
      </c>
      <c r="X37" s="60" t="s">
        <v>171</v>
      </c>
      <c r="Y37" s="41"/>
      <c r="Z37" s="41"/>
    </row>
    <row r="38" spans="1:26" ht="14.25" thickBot="1" thickTop="1">
      <c r="A38" s="348">
        <v>6</v>
      </c>
      <c r="B38" s="98" t="s">
        <v>110</v>
      </c>
      <c r="C38" s="84" t="s">
        <v>16</v>
      </c>
      <c r="D38" s="94">
        <v>64.75</v>
      </c>
      <c r="E38" s="92" t="s">
        <v>9</v>
      </c>
      <c r="F38" s="266">
        <v>5</v>
      </c>
      <c r="G38" s="265" t="s">
        <v>96</v>
      </c>
      <c r="H38" s="372">
        <v>105</v>
      </c>
      <c r="I38" s="390">
        <v>110</v>
      </c>
      <c r="J38" s="402">
        <v>110</v>
      </c>
      <c r="K38" s="408">
        <v>105</v>
      </c>
      <c r="L38" s="378">
        <v>50</v>
      </c>
      <c r="M38" s="390">
        <v>55</v>
      </c>
      <c r="N38" s="402">
        <v>55</v>
      </c>
      <c r="O38" s="406">
        <v>50</v>
      </c>
      <c r="P38" s="430">
        <f>O38+K38</f>
        <v>155</v>
      </c>
      <c r="Q38" s="378">
        <v>125</v>
      </c>
      <c r="R38" s="383">
        <v>135</v>
      </c>
      <c r="S38" s="383">
        <v>140</v>
      </c>
      <c r="T38" s="22">
        <v>140</v>
      </c>
      <c r="U38" s="61">
        <f t="shared" si="3"/>
        <v>295</v>
      </c>
      <c r="V38" s="356">
        <v>0.77502</v>
      </c>
      <c r="W38" s="65">
        <f t="shared" si="4"/>
        <v>228.63090000000003</v>
      </c>
      <c r="X38" s="60" t="s">
        <v>172</v>
      </c>
      <c r="Y38" s="41"/>
      <c r="Z38" s="41"/>
    </row>
    <row r="39" spans="1:26" ht="14.25" thickBot="1" thickTop="1">
      <c r="A39" s="348">
        <v>6</v>
      </c>
      <c r="B39" s="98" t="s">
        <v>174</v>
      </c>
      <c r="C39" s="84" t="s">
        <v>76</v>
      </c>
      <c r="D39" s="94">
        <v>65.2</v>
      </c>
      <c r="E39" s="92" t="s">
        <v>9</v>
      </c>
      <c r="F39" s="266">
        <v>5</v>
      </c>
      <c r="G39" s="265" t="s">
        <v>31</v>
      </c>
      <c r="H39" s="372">
        <v>70</v>
      </c>
      <c r="I39" s="383">
        <v>80</v>
      </c>
      <c r="J39" s="392">
        <v>85</v>
      </c>
      <c r="K39" s="406">
        <v>85</v>
      </c>
      <c r="L39" s="378">
        <v>60</v>
      </c>
      <c r="M39" s="390">
        <v>70</v>
      </c>
      <c r="N39" s="392">
        <v>72.5</v>
      </c>
      <c r="O39" s="407">
        <v>72.5</v>
      </c>
      <c r="P39" s="431">
        <f>K39+O39</f>
        <v>157.5</v>
      </c>
      <c r="Q39" s="378">
        <v>120</v>
      </c>
      <c r="R39" s="383">
        <v>130</v>
      </c>
      <c r="S39" s="383">
        <v>140</v>
      </c>
      <c r="T39" s="22">
        <v>140</v>
      </c>
      <c r="U39" s="61">
        <f t="shared" si="3"/>
        <v>297.5</v>
      </c>
      <c r="V39" s="356">
        <v>0.7712</v>
      </c>
      <c r="W39" s="65">
        <f t="shared" si="4"/>
        <v>229.432</v>
      </c>
      <c r="X39" s="60" t="s">
        <v>171</v>
      </c>
      <c r="Y39" s="41"/>
      <c r="Z39" s="41"/>
    </row>
    <row r="40" spans="1:26" ht="14.25" thickBot="1" thickTop="1">
      <c r="A40" s="101"/>
      <c r="B40" s="259" t="s">
        <v>57</v>
      </c>
      <c r="C40" s="277"/>
      <c r="D40" s="541"/>
      <c r="E40" s="541"/>
      <c r="F40" s="541"/>
      <c r="G40" s="541"/>
      <c r="H40" s="541"/>
      <c r="I40" s="541"/>
      <c r="J40" s="541"/>
      <c r="K40" s="541"/>
      <c r="L40" s="541"/>
      <c r="M40" s="541"/>
      <c r="N40" s="541"/>
      <c r="O40" s="541"/>
      <c r="P40" s="541"/>
      <c r="Q40" s="541"/>
      <c r="R40" s="541"/>
      <c r="S40" s="541"/>
      <c r="T40" s="541"/>
      <c r="U40" s="541"/>
      <c r="V40" s="541"/>
      <c r="W40" s="541"/>
      <c r="X40" s="542"/>
      <c r="Y40" s="41"/>
      <c r="Z40" s="41"/>
    </row>
    <row r="41" spans="1:26" ht="14.25" thickBot="1" thickTop="1">
      <c r="A41" s="348">
        <v>1</v>
      </c>
      <c r="B41" s="98" t="s">
        <v>35</v>
      </c>
      <c r="C41" s="84" t="s">
        <v>32</v>
      </c>
      <c r="D41" s="94">
        <v>68.9</v>
      </c>
      <c r="E41" s="92" t="s">
        <v>9</v>
      </c>
      <c r="F41" s="266">
        <v>4</v>
      </c>
      <c r="G41" s="265" t="s">
        <v>31</v>
      </c>
      <c r="H41" s="374">
        <v>72.5</v>
      </c>
      <c r="I41" s="384">
        <v>75</v>
      </c>
      <c r="J41" s="393">
        <v>80</v>
      </c>
      <c r="K41" s="409">
        <v>80</v>
      </c>
      <c r="L41" s="374">
        <v>35</v>
      </c>
      <c r="M41" s="384">
        <v>40</v>
      </c>
      <c r="N41" s="400">
        <v>45</v>
      </c>
      <c r="O41" s="409">
        <v>40</v>
      </c>
      <c r="P41" s="431">
        <f aca="true" t="shared" si="5" ref="P41:P48">O41+K41</f>
        <v>120</v>
      </c>
      <c r="Q41" s="374">
        <v>70</v>
      </c>
      <c r="R41" s="384">
        <v>75</v>
      </c>
      <c r="S41" s="384">
        <v>80</v>
      </c>
      <c r="T41" s="55">
        <v>80</v>
      </c>
      <c r="U41" s="61">
        <f aca="true" t="shared" si="6" ref="U41:U48">T41+P41</f>
        <v>200</v>
      </c>
      <c r="V41" s="356">
        <v>0.73745</v>
      </c>
      <c r="W41" s="65">
        <f aca="true" t="shared" si="7" ref="W41:W47">V41*U41</f>
        <v>147.49</v>
      </c>
      <c r="X41" s="62" t="s">
        <v>171</v>
      </c>
      <c r="Y41" s="41"/>
      <c r="Z41" s="41"/>
    </row>
    <row r="42" spans="1:26" ht="14.25" thickBot="1" thickTop="1">
      <c r="A42" s="348">
        <v>2</v>
      </c>
      <c r="B42" s="98" t="s">
        <v>115</v>
      </c>
      <c r="C42" s="84" t="s">
        <v>30</v>
      </c>
      <c r="D42" s="94">
        <v>73.2</v>
      </c>
      <c r="E42" s="92" t="s">
        <v>9</v>
      </c>
      <c r="F42" s="266">
        <v>5</v>
      </c>
      <c r="G42" s="265" t="s">
        <v>96</v>
      </c>
      <c r="H42" s="398">
        <v>100</v>
      </c>
      <c r="I42" s="381">
        <v>100</v>
      </c>
      <c r="J42" s="388">
        <v>110</v>
      </c>
      <c r="K42" s="406">
        <v>110</v>
      </c>
      <c r="L42" s="398">
        <v>60</v>
      </c>
      <c r="M42" s="381">
        <v>60</v>
      </c>
      <c r="N42" s="388">
        <v>67.5</v>
      </c>
      <c r="O42" s="411">
        <v>67.5</v>
      </c>
      <c r="P42" s="432">
        <f t="shared" si="5"/>
        <v>177.5</v>
      </c>
      <c r="Q42" s="370">
        <v>110</v>
      </c>
      <c r="R42" s="381">
        <v>130</v>
      </c>
      <c r="S42" s="381">
        <v>142.5</v>
      </c>
      <c r="T42" s="22">
        <v>142.5</v>
      </c>
      <c r="U42" s="61">
        <f t="shared" si="6"/>
        <v>320</v>
      </c>
      <c r="V42" s="356">
        <v>0.70115</v>
      </c>
      <c r="W42" s="271">
        <f t="shared" si="7"/>
        <v>224.36800000000002</v>
      </c>
      <c r="X42" s="60" t="s">
        <v>171</v>
      </c>
      <c r="Y42" s="41"/>
      <c r="Z42" s="41"/>
    </row>
    <row r="43" spans="1:26" ht="14.25" thickBot="1" thickTop="1">
      <c r="A43" s="348">
        <v>3</v>
      </c>
      <c r="B43" s="98" t="s">
        <v>112</v>
      </c>
      <c r="C43" s="84" t="s">
        <v>16</v>
      </c>
      <c r="D43" s="94">
        <v>68.25</v>
      </c>
      <c r="E43" s="92" t="s">
        <v>9</v>
      </c>
      <c r="F43" s="266">
        <v>3</v>
      </c>
      <c r="G43" s="265" t="s">
        <v>96</v>
      </c>
      <c r="H43" s="372">
        <v>140</v>
      </c>
      <c r="I43" s="390">
        <v>155</v>
      </c>
      <c r="J43" s="402">
        <v>160</v>
      </c>
      <c r="K43" s="429">
        <v>140</v>
      </c>
      <c r="L43" s="376">
        <v>95</v>
      </c>
      <c r="M43" s="383">
        <v>95</v>
      </c>
      <c r="N43" s="387">
        <v>100</v>
      </c>
      <c r="O43" s="411">
        <v>100</v>
      </c>
      <c r="P43" s="432">
        <f t="shared" si="5"/>
        <v>240</v>
      </c>
      <c r="Q43" s="372">
        <v>175</v>
      </c>
      <c r="R43" s="390">
        <v>185</v>
      </c>
      <c r="S43" s="390">
        <v>185</v>
      </c>
      <c r="T43" s="22">
        <v>175</v>
      </c>
      <c r="U43" s="61">
        <f t="shared" si="6"/>
        <v>415</v>
      </c>
      <c r="V43" s="356">
        <v>0.7415</v>
      </c>
      <c r="W43" s="271">
        <f t="shared" si="7"/>
        <v>307.7225</v>
      </c>
      <c r="X43" s="60" t="s">
        <v>171</v>
      </c>
      <c r="Y43" s="41"/>
      <c r="Z43" s="41"/>
    </row>
    <row r="44" spans="1:26" ht="14.25" thickBot="1" thickTop="1">
      <c r="A44" s="348">
        <v>4</v>
      </c>
      <c r="B44" s="98" t="s">
        <v>168</v>
      </c>
      <c r="C44" s="84" t="s">
        <v>33</v>
      </c>
      <c r="D44" s="94">
        <v>69.7</v>
      </c>
      <c r="E44" s="92" t="s">
        <v>9</v>
      </c>
      <c r="F44" s="266">
        <v>5</v>
      </c>
      <c r="G44" s="265" t="s">
        <v>98</v>
      </c>
      <c r="H44" s="370">
        <v>90</v>
      </c>
      <c r="I44" s="381">
        <v>100</v>
      </c>
      <c r="J44" s="388">
        <v>110</v>
      </c>
      <c r="K44" s="411">
        <v>110</v>
      </c>
      <c r="L44" s="370">
        <v>95</v>
      </c>
      <c r="M44" s="381">
        <v>100</v>
      </c>
      <c r="N44" s="427">
        <v>102.5</v>
      </c>
      <c r="O44" s="406">
        <v>100</v>
      </c>
      <c r="P44" s="432">
        <f t="shared" si="5"/>
        <v>210</v>
      </c>
      <c r="Q44" s="370">
        <v>140</v>
      </c>
      <c r="R44" s="381">
        <v>150</v>
      </c>
      <c r="S44" s="381">
        <v>160</v>
      </c>
      <c r="T44" s="51">
        <v>160</v>
      </c>
      <c r="U44" s="61">
        <f t="shared" si="6"/>
        <v>370</v>
      </c>
      <c r="V44" s="356">
        <v>0.7288</v>
      </c>
      <c r="W44" s="271">
        <f t="shared" si="7"/>
        <v>269.656</v>
      </c>
      <c r="X44" s="60" t="s">
        <v>172</v>
      </c>
      <c r="Y44" s="41"/>
      <c r="Z44" s="41"/>
    </row>
    <row r="45" spans="1:26" ht="14.25" thickBot="1" thickTop="1">
      <c r="A45" s="348">
        <v>5</v>
      </c>
      <c r="B45" s="98" t="s">
        <v>99</v>
      </c>
      <c r="C45" s="84" t="s">
        <v>33</v>
      </c>
      <c r="D45" s="94">
        <v>73.25</v>
      </c>
      <c r="E45" s="92" t="s">
        <v>9</v>
      </c>
      <c r="F45" s="266">
        <v>5</v>
      </c>
      <c r="G45" s="261" t="s">
        <v>96</v>
      </c>
      <c r="H45" s="370">
        <v>130</v>
      </c>
      <c r="I45" s="396">
        <v>135</v>
      </c>
      <c r="J45" s="427">
        <v>135</v>
      </c>
      <c r="K45" s="428">
        <v>130</v>
      </c>
      <c r="L45" s="370">
        <v>90</v>
      </c>
      <c r="M45" s="396">
        <v>95</v>
      </c>
      <c r="N45" s="388">
        <v>95</v>
      </c>
      <c r="O45" s="408">
        <v>95</v>
      </c>
      <c r="P45" s="432">
        <f t="shared" si="5"/>
        <v>225</v>
      </c>
      <c r="Q45" s="370">
        <v>150</v>
      </c>
      <c r="R45" s="381">
        <v>160</v>
      </c>
      <c r="S45" s="396">
        <v>175</v>
      </c>
      <c r="T45" s="22">
        <v>160</v>
      </c>
      <c r="U45" s="61">
        <f t="shared" si="6"/>
        <v>385</v>
      </c>
      <c r="V45" s="356">
        <v>0.7008</v>
      </c>
      <c r="W45" s="271">
        <f t="shared" si="7"/>
        <v>269.808</v>
      </c>
      <c r="X45" s="60" t="s">
        <v>171</v>
      </c>
      <c r="Y45" s="41"/>
      <c r="Z45" s="41"/>
    </row>
    <row r="46" spans="1:26" ht="14.25" thickBot="1" thickTop="1">
      <c r="A46" s="348">
        <v>6</v>
      </c>
      <c r="B46" s="98" t="s">
        <v>83</v>
      </c>
      <c r="C46" s="84" t="s">
        <v>76</v>
      </c>
      <c r="D46" s="94">
        <v>70.6</v>
      </c>
      <c r="E46" s="92" t="s">
        <v>9</v>
      </c>
      <c r="F46" s="266">
        <v>4</v>
      </c>
      <c r="G46" s="265" t="s">
        <v>177</v>
      </c>
      <c r="H46" s="370">
        <v>170</v>
      </c>
      <c r="I46" s="381">
        <v>180</v>
      </c>
      <c r="J46" s="427">
        <v>190</v>
      </c>
      <c r="K46" s="428">
        <v>180</v>
      </c>
      <c r="L46" s="370">
        <v>110</v>
      </c>
      <c r="M46" s="381">
        <v>120</v>
      </c>
      <c r="N46" s="427">
        <v>130</v>
      </c>
      <c r="O46" s="406">
        <v>120</v>
      </c>
      <c r="P46" s="432">
        <f t="shared" si="5"/>
        <v>300</v>
      </c>
      <c r="Q46" s="370">
        <v>170</v>
      </c>
      <c r="R46" s="381">
        <v>185</v>
      </c>
      <c r="S46" s="381">
        <v>200</v>
      </c>
      <c r="T46" s="51">
        <v>200</v>
      </c>
      <c r="U46" s="61">
        <f t="shared" si="6"/>
        <v>500</v>
      </c>
      <c r="V46" s="356">
        <v>0.72125</v>
      </c>
      <c r="W46" s="271">
        <f t="shared" si="7"/>
        <v>360.625</v>
      </c>
      <c r="X46" s="60" t="s">
        <v>171</v>
      </c>
      <c r="Y46" s="41"/>
      <c r="Z46" s="41"/>
    </row>
    <row r="47" spans="1:26" ht="14.25" thickBot="1" thickTop="1">
      <c r="A47" s="354">
        <v>8</v>
      </c>
      <c r="B47" s="84" t="s">
        <v>164</v>
      </c>
      <c r="C47" s="98" t="s">
        <v>76</v>
      </c>
      <c r="D47" s="433">
        <v>73.4</v>
      </c>
      <c r="E47" s="434" t="s">
        <v>9</v>
      </c>
      <c r="F47" s="280">
        <v>5</v>
      </c>
      <c r="G47" s="273" t="s">
        <v>125</v>
      </c>
      <c r="H47" s="435">
        <v>110</v>
      </c>
      <c r="I47" s="436">
        <v>130</v>
      </c>
      <c r="J47" s="437">
        <v>130</v>
      </c>
      <c r="K47" s="429">
        <v>130</v>
      </c>
      <c r="L47" s="438">
        <v>85</v>
      </c>
      <c r="M47" s="439">
        <v>95</v>
      </c>
      <c r="N47" s="442">
        <v>105</v>
      </c>
      <c r="O47" s="411">
        <v>95</v>
      </c>
      <c r="P47" s="432">
        <f t="shared" si="5"/>
        <v>225</v>
      </c>
      <c r="Q47" s="438">
        <v>160</v>
      </c>
      <c r="R47" s="439">
        <v>175</v>
      </c>
      <c r="S47" s="436">
        <v>185</v>
      </c>
      <c r="T47" s="22">
        <v>175</v>
      </c>
      <c r="U47" s="61">
        <f t="shared" si="6"/>
        <v>400</v>
      </c>
      <c r="V47" s="356">
        <v>0.69975</v>
      </c>
      <c r="W47" s="271">
        <f t="shared" si="7"/>
        <v>279.9</v>
      </c>
      <c r="X47" s="67" t="s">
        <v>172</v>
      </c>
      <c r="Y47" s="41"/>
      <c r="Z47" s="41"/>
    </row>
    <row r="48" spans="1:26" ht="14.25" thickBot="1" thickTop="1">
      <c r="A48" s="447">
        <v>7</v>
      </c>
      <c r="B48" s="84" t="s">
        <v>165</v>
      </c>
      <c r="C48" s="98" t="s">
        <v>81</v>
      </c>
      <c r="D48" s="367">
        <v>71.65</v>
      </c>
      <c r="E48" s="366" t="s">
        <v>9</v>
      </c>
      <c r="F48" s="266">
        <v>5</v>
      </c>
      <c r="G48" s="265" t="s">
        <v>177</v>
      </c>
      <c r="H48" s="378">
        <v>60</v>
      </c>
      <c r="I48" s="383">
        <v>70</v>
      </c>
      <c r="J48" s="387">
        <v>90</v>
      </c>
      <c r="K48" s="406">
        <v>90</v>
      </c>
      <c r="L48" s="403">
        <v>60</v>
      </c>
      <c r="M48" s="382">
        <v>70</v>
      </c>
      <c r="N48" s="391">
        <v>85</v>
      </c>
      <c r="O48" s="408">
        <v>85</v>
      </c>
      <c r="P48" s="432">
        <f t="shared" si="5"/>
        <v>175</v>
      </c>
      <c r="Q48" s="403">
        <v>80</v>
      </c>
      <c r="R48" s="382">
        <v>105</v>
      </c>
      <c r="S48" s="382">
        <v>115</v>
      </c>
      <c r="T48" s="510">
        <v>115</v>
      </c>
      <c r="U48" s="61">
        <f t="shared" si="6"/>
        <v>290</v>
      </c>
      <c r="V48" s="356">
        <v>0.71287</v>
      </c>
      <c r="W48" s="271">
        <f>V48*U48*1.055</f>
        <v>218.1025765</v>
      </c>
      <c r="X48" s="60" t="s">
        <v>171</v>
      </c>
      <c r="Y48" s="41"/>
      <c r="Z48" s="41"/>
    </row>
    <row r="49" spans="1:26" ht="33.75" customHeight="1" thickBot="1" thickTop="1">
      <c r="A49" s="284"/>
      <c r="B49" s="364"/>
      <c r="C49" s="364"/>
      <c r="D49" s="568"/>
      <c r="E49" s="568"/>
      <c r="F49" s="568"/>
      <c r="G49" s="568"/>
      <c r="H49" s="568"/>
      <c r="I49" s="568"/>
      <c r="J49" s="568"/>
      <c r="K49" s="568"/>
      <c r="L49" s="568"/>
      <c r="M49" s="568"/>
      <c r="N49" s="568"/>
      <c r="O49" s="568"/>
      <c r="P49" s="568"/>
      <c r="Q49" s="568"/>
      <c r="R49" s="568"/>
      <c r="S49" s="568"/>
      <c r="T49" s="568"/>
      <c r="U49" s="568"/>
      <c r="V49" s="568"/>
      <c r="W49" s="568"/>
      <c r="X49" s="569"/>
      <c r="Y49" s="41"/>
      <c r="Z49" s="41"/>
    </row>
    <row r="50" spans="1:26" ht="24" thickBot="1" thickTop="1">
      <c r="A50" s="99"/>
      <c r="B50" s="544" t="s">
        <v>17</v>
      </c>
      <c r="C50" s="76" t="s">
        <v>20</v>
      </c>
      <c r="D50" s="564" t="s">
        <v>18</v>
      </c>
      <c r="E50" s="544" t="s">
        <v>19</v>
      </c>
      <c r="F50" s="77" t="s">
        <v>43</v>
      </c>
      <c r="G50" s="550" t="s">
        <v>63</v>
      </c>
      <c r="H50" s="549" t="s">
        <v>44</v>
      </c>
      <c r="I50" s="550"/>
      <c r="J50" s="550"/>
      <c r="K50" s="546"/>
      <c r="L50" s="554" t="s">
        <v>22</v>
      </c>
      <c r="M50" s="555"/>
      <c r="N50" s="555"/>
      <c r="O50" s="555"/>
      <c r="P50" s="556"/>
      <c r="Q50" s="567" t="s">
        <v>45</v>
      </c>
      <c r="R50" s="550"/>
      <c r="S50" s="550"/>
      <c r="T50" s="546"/>
      <c r="U50" s="546" t="s">
        <v>49</v>
      </c>
      <c r="V50" s="557" t="s">
        <v>48</v>
      </c>
      <c r="W50" s="546" t="s">
        <v>47</v>
      </c>
      <c r="X50" s="544" t="s">
        <v>46</v>
      </c>
      <c r="Z50" s="41"/>
    </row>
    <row r="51" spans="1:26" ht="14.25" thickBot="1" thickTop="1">
      <c r="A51" s="70" t="s">
        <v>8</v>
      </c>
      <c r="B51" s="545"/>
      <c r="C51" s="75" t="s">
        <v>21</v>
      </c>
      <c r="D51" s="565"/>
      <c r="E51" s="545"/>
      <c r="F51" s="69" t="s">
        <v>23</v>
      </c>
      <c r="G51" s="555"/>
      <c r="H51" s="71">
        <v>1</v>
      </c>
      <c r="I51" s="72">
        <v>2</v>
      </c>
      <c r="J51" s="73">
        <v>3</v>
      </c>
      <c r="K51" s="72">
        <v>4</v>
      </c>
      <c r="L51" s="74">
        <v>1</v>
      </c>
      <c r="M51" s="71">
        <v>2</v>
      </c>
      <c r="N51" s="71">
        <v>3</v>
      </c>
      <c r="O51" s="72">
        <v>4</v>
      </c>
      <c r="P51" s="74" t="s">
        <v>7</v>
      </c>
      <c r="Q51" s="71">
        <v>1</v>
      </c>
      <c r="R51" s="72">
        <v>2</v>
      </c>
      <c r="S51" s="72">
        <v>3</v>
      </c>
      <c r="T51" s="72" t="s">
        <v>7</v>
      </c>
      <c r="U51" s="547"/>
      <c r="V51" s="558"/>
      <c r="W51" s="547"/>
      <c r="X51" s="545"/>
      <c r="Z51" s="41"/>
    </row>
    <row r="52" spans="1:26" ht="14.25" thickBot="1" thickTop="1">
      <c r="A52" s="293"/>
      <c r="B52" s="292"/>
      <c r="C52" s="292"/>
      <c r="D52" s="551" t="s">
        <v>118</v>
      </c>
      <c r="E52" s="551"/>
      <c r="F52" s="551"/>
      <c r="G52" s="551"/>
      <c r="H52" s="551"/>
      <c r="I52" s="551"/>
      <c r="J52" s="551"/>
      <c r="K52" s="551"/>
      <c r="L52" s="551"/>
      <c r="M52" s="551"/>
      <c r="N52" s="551"/>
      <c r="O52" s="551"/>
      <c r="P52" s="551"/>
      <c r="Q52" s="551"/>
      <c r="R52" s="551"/>
      <c r="S52" s="551"/>
      <c r="T52" s="551"/>
      <c r="U52" s="551"/>
      <c r="V52" s="551"/>
      <c r="W52" s="551"/>
      <c r="X52" s="570"/>
      <c r="Z52" s="41"/>
    </row>
    <row r="53" spans="1:26" ht="14.25" thickBot="1" thickTop="1">
      <c r="A53" s="101"/>
      <c r="B53" s="79" t="s">
        <v>58</v>
      </c>
      <c r="C53" s="27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360"/>
      <c r="W53" s="256"/>
      <c r="X53" s="257"/>
      <c r="Z53" s="41"/>
    </row>
    <row r="54" spans="1:26" ht="14.25" thickBot="1" thickTop="1">
      <c r="A54" s="348">
        <v>1</v>
      </c>
      <c r="B54" s="98" t="s">
        <v>100</v>
      </c>
      <c r="C54" s="84" t="s">
        <v>16</v>
      </c>
      <c r="D54" s="94">
        <v>77.4</v>
      </c>
      <c r="E54" s="92" t="s">
        <v>9</v>
      </c>
      <c r="F54" s="266">
        <v>5</v>
      </c>
      <c r="G54" s="265" t="s">
        <v>96</v>
      </c>
      <c r="H54" s="372">
        <v>100</v>
      </c>
      <c r="I54" s="383">
        <v>110</v>
      </c>
      <c r="J54" s="393">
        <v>120</v>
      </c>
      <c r="K54" s="406">
        <v>120</v>
      </c>
      <c r="L54" s="372">
        <v>110</v>
      </c>
      <c r="M54" s="390">
        <v>115</v>
      </c>
      <c r="N54" s="400">
        <v>115</v>
      </c>
      <c r="O54" s="421">
        <v>110</v>
      </c>
      <c r="P54" s="423">
        <f>O54+K54</f>
        <v>230</v>
      </c>
      <c r="Q54" s="372">
        <v>150</v>
      </c>
      <c r="R54" s="21">
        <v>0</v>
      </c>
      <c r="S54" s="54">
        <v>0</v>
      </c>
      <c r="T54" s="461">
        <v>150</v>
      </c>
      <c r="U54" s="60">
        <f>T54+P54</f>
        <v>380</v>
      </c>
      <c r="V54" s="357">
        <v>0.67305</v>
      </c>
      <c r="W54" s="64">
        <f>V54*U54</f>
        <v>255.75900000000001</v>
      </c>
      <c r="X54" s="61" t="s">
        <v>171</v>
      </c>
      <c r="Z54" s="41"/>
    </row>
    <row r="55" spans="1:26" ht="14.25" thickBot="1" thickTop="1">
      <c r="A55" s="348">
        <v>2</v>
      </c>
      <c r="B55" s="98" t="s">
        <v>101</v>
      </c>
      <c r="C55" s="84" t="s">
        <v>76</v>
      </c>
      <c r="D55" s="94">
        <v>80.95</v>
      </c>
      <c r="E55" s="92" t="s">
        <v>9</v>
      </c>
      <c r="F55" s="266">
        <v>3</v>
      </c>
      <c r="G55" s="265" t="s">
        <v>96</v>
      </c>
      <c r="H55" s="372">
        <v>130</v>
      </c>
      <c r="I55" s="383">
        <v>145</v>
      </c>
      <c r="J55" s="402">
        <v>160</v>
      </c>
      <c r="K55" s="408">
        <v>145</v>
      </c>
      <c r="L55" s="372">
        <v>110</v>
      </c>
      <c r="M55" s="383">
        <v>115</v>
      </c>
      <c r="N55" s="387">
        <v>120</v>
      </c>
      <c r="O55" s="411">
        <v>120</v>
      </c>
      <c r="P55" s="423">
        <f aca="true" t="shared" si="8" ref="P55:P60">O55+K55</f>
        <v>265</v>
      </c>
      <c r="Q55" s="372">
        <v>170</v>
      </c>
      <c r="R55" s="383">
        <v>185</v>
      </c>
      <c r="S55" s="53">
        <v>0</v>
      </c>
      <c r="T55" s="462">
        <v>185</v>
      </c>
      <c r="U55" s="60">
        <f aca="true" t="shared" si="9" ref="U55:U60">T55+P55</f>
        <v>450</v>
      </c>
      <c r="V55" s="356">
        <v>0.652625</v>
      </c>
      <c r="W55" s="64">
        <f>V55*U55</f>
        <v>293.68125</v>
      </c>
      <c r="X55" s="60" t="s">
        <v>175</v>
      </c>
      <c r="Z55" s="41"/>
    </row>
    <row r="56" spans="1:26" ht="14.25" thickBot="1" thickTop="1">
      <c r="A56" s="348">
        <v>3</v>
      </c>
      <c r="B56" s="98" t="s">
        <v>176</v>
      </c>
      <c r="C56" s="84" t="s">
        <v>76</v>
      </c>
      <c r="D56" s="94">
        <v>82.5</v>
      </c>
      <c r="E56" s="92" t="s">
        <v>9</v>
      </c>
      <c r="F56" s="266">
        <v>5</v>
      </c>
      <c r="G56" s="265" t="s">
        <v>125</v>
      </c>
      <c r="H56" s="372">
        <v>155</v>
      </c>
      <c r="I56" s="383">
        <v>170</v>
      </c>
      <c r="J56" s="387">
        <v>180</v>
      </c>
      <c r="K56" s="406">
        <v>180</v>
      </c>
      <c r="L56" s="372">
        <v>125</v>
      </c>
      <c r="M56" s="383">
        <v>130</v>
      </c>
      <c r="N56" s="387">
        <v>135</v>
      </c>
      <c r="O56" s="406">
        <v>135</v>
      </c>
      <c r="P56" s="423">
        <f t="shared" si="8"/>
        <v>315</v>
      </c>
      <c r="Q56" s="372">
        <v>205</v>
      </c>
      <c r="R56" s="383">
        <v>220</v>
      </c>
      <c r="S56" s="387">
        <v>230</v>
      </c>
      <c r="T56" s="462">
        <v>230</v>
      </c>
      <c r="U56" s="60">
        <f t="shared" si="9"/>
        <v>545</v>
      </c>
      <c r="V56" s="362">
        <v>0.6446</v>
      </c>
      <c r="W56" s="64">
        <f>V56*U56</f>
        <v>351.30699999999996</v>
      </c>
      <c r="X56" s="80" t="s">
        <v>173</v>
      </c>
      <c r="Z56" s="41"/>
    </row>
    <row r="57" spans="1:26" ht="14.25" thickBot="1" thickTop="1">
      <c r="A57" s="348">
        <v>4</v>
      </c>
      <c r="B57" s="98" t="s">
        <v>82</v>
      </c>
      <c r="C57" s="84" t="s">
        <v>76</v>
      </c>
      <c r="D57" s="94">
        <v>81.3</v>
      </c>
      <c r="E57" s="92" t="s">
        <v>9</v>
      </c>
      <c r="F57" s="266">
        <v>5</v>
      </c>
      <c r="G57" s="265" t="s">
        <v>177</v>
      </c>
      <c r="H57" s="372">
        <v>200</v>
      </c>
      <c r="I57" s="383">
        <v>210</v>
      </c>
      <c r="J57" s="53">
        <v>0</v>
      </c>
      <c r="K57" s="406">
        <v>210</v>
      </c>
      <c r="L57" s="372">
        <v>130</v>
      </c>
      <c r="M57" s="390">
        <v>135</v>
      </c>
      <c r="N57" s="53">
        <v>0</v>
      </c>
      <c r="O57" s="408">
        <v>130</v>
      </c>
      <c r="P57" s="423">
        <f t="shared" si="8"/>
        <v>340</v>
      </c>
      <c r="Q57" s="372">
        <v>225</v>
      </c>
      <c r="R57" s="383">
        <v>240</v>
      </c>
      <c r="S57" s="387">
        <v>245</v>
      </c>
      <c r="T57" s="463">
        <v>245</v>
      </c>
      <c r="U57" s="60">
        <f t="shared" si="9"/>
        <v>585</v>
      </c>
      <c r="V57" s="356">
        <v>0.6508</v>
      </c>
      <c r="W57" s="64">
        <f>V57*U57</f>
        <v>380.718</v>
      </c>
      <c r="X57" s="60" t="s">
        <v>171</v>
      </c>
      <c r="Z57" s="41"/>
    </row>
    <row r="58" spans="1:26" ht="14.25" thickBot="1" thickTop="1">
      <c r="A58" s="464">
        <v>5</v>
      </c>
      <c r="B58" s="465" t="s">
        <v>178</v>
      </c>
      <c r="C58" s="466" t="s">
        <v>76</v>
      </c>
      <c r="D58" s="290">
        <v>77.1</v>
      </c>
      <c r="E58" s="291" t="s">
        <v>9</v>
      </c>
      <c r="F58" s="467">
        <v>5</v>
      </c>
      <c r="G58" s="272" t="s">
        <v>179</v>
      </c>
      <c r="H58" s="378">
        <v>160</v>
      </c>
      <c r="I58" s="383">
        <v>180</v>
      </c>
      <c r="J58" s="387">
        <v>200</v>
      </c>
      <c r="K58" s="406">
        <v>200</v>
      </c>
      <c r="L58" s="378">
        <v>130</v>
      </c>
      <c r="M58" s="383">
        <v>135</v>
      </c>
      <c r="N58" s="402">
        <v>145</v>
      </c>
      <c r="O58" s="406">
        <v>135</v>
      </c>
      <c r="P58" s="423">
        <f t="shared" si="8"/>
        <v>335</v>
      </c>
      <c r="Q58" s="378">
        <v>210</v>
      </c>
      <c r="R58" s="383">
        <v>225</v>
      </c>
      <c r="S58" s="402">
        <v>245</v>
      </c>
      <c r="T58" s="468">
        <v>225</v>
      </c>
      <c r="U58" s="60">
        <f t="shared" si="9"/>
        <v>560</v>
      </c>
      <c r="V58" s="469">
        <v>0.6749</v>
      </c>
      <c r="W58" s="64">
        <f>V58*U58</f>
        <v>377.944</v>
      </c>
      <c r="X58" s="470" t="s">
        <v>172</v>
      </c>
      <c r="Z58" s="41"/>
    </row>
    <row r="59" spans="1:26" ht="14.25" thickBot="1" thickTop="1">
      <c r="A59" s="348">
        <v>6</v>
      </c>
      <c r="B59" s="102" t="s">
        <v>180</v>
      </c>
      <c r="C59" s="84" t="s">
        <v>73</v>
      </c>
      <c r="D59" s="94">
        <v>81.15</v>
      </c>
      <c r="E59" s="92" t="s">
        <v>9</v>
      </c>
      <c r="F59" s="266">
        <v>4</v>
      </c>
      <c r="G59" s="265" t="s">
        <v>181</v>
      </c>
      <c r="H59" s="435">
        <v>230</v>
      </c>
      <c r="I59" s="439">
        <v>245</v>
      </c>
      <c r="J59" s="437">
        <v>250</v>
      </c>
      <c r="K59" s="408">
        <v>250</v>
      </c>
      <c r="L59" s="438">
        <v>170</v>
      </c>
      <c r="M59" s="436">
        <v>180</v>
      </c>
      <c r="N59" s="437">
        <v>180</v>
      </c>
      <c r="O59" s="406">
        <v>180</v>
      </c>
      <c r="P59" s="423">
        <f t="shared" si="8"/>
        <v>430</v>
      </c>
      <c r="Q59" s="438">
        <v>200</v>
      </c>
      <c r="R59" s="439">
        <v>220</v>
      </c>
      <c r="S59" s="442">
        <v>230</v>
      </c>
      <c r="T59" s="463">
        <v>220</v>
      </c>
      <c r="U59" s="60">
        <f t="shared" si="9"/>
        <v>650</v>
      </c>
      <c r="V59" s="356">
        <v>0.6464</v>
      </c>
      <c r="W59" s="64">
        <f>V59*U59*1.031</f>
        <v>433.18495999999993</v>
      </c>
      <c r="X59" s="62" t="s">
        <v>171</v>
      </c>
      <c r="Z59" s="41"/>
    </row>
    <row r="60" spans="1:26" ht="14.25" thickBot="1" thickTop="1">
      <c r="A60" s="471">
        <v>7</v>
      </c>
      <c r="B60" s="84" t="s">
        <v>182</v>
      </c>
      <c r="C60" s="78" t="s">
        <v>128</v>
      </c>
      <c r="D60" s="288">
        <v>82.35</v>
      </c>
      <c r="E60" s="472" t="s">
        <v>9</v>
      </c>
      <c r="F60" s="280">
        <v>5</v>
      </c>
      <c r="G60" s="282" t="s">
        <v>179</v>
      </c>
      <c r="H60" s="435">
        <v>210</v>
      </c>
      <c r="I60" s="436">
        <v>220</v>
      </c>
      <c r="J60" s="420">
        <v>220</v>
      </c>
      <c r="K60" s="406">
        <v>210</v>
      </c>
      <c r="L60" s="473">
        <v>115</v>
      </c>
      <c r="M60" s="439">
        <v>115</v>
      </c>
      <c r="N60" s="392">
        <v>117.5</v>
      </c>
      <c r="O60" s="406">
        <v>117.5</v>
      </c>
      <c r="P60" s="423">
        <f t="shared" si="8"/>
        <v>327.5</v>
      </c>
      <c r="Q60" s="438">
        <v>205</v>
      </c>
      <c r="R60" s="439">
        <v>230</v>
      </c>
      <c r="S60" s="392">
        <v>235</v>
      </c>
      <c r="T60" s="468">
        <v>235</v>
      </c>
      <c r="U60" s="60">
        <f t="shared" si="9"/>
        <v>562.5</v>
      </c>
      <c r="V60" s="362">
        <v>0.6451</v>
      </c>
      <c r="W60" s="64">
        <f>V60*U60*1.393</f>
        <v>505.47616875</v>
      </c>
      <c r="X60" s="345" t="s">
        <v>171</v>
      </c>
      <c r="Z60" s="41"/>
    </row>
    <row r="61" spans="1:26" ht="14.25" thickBot="1" thickTop="1">
      <c r="A61" s="101"/>
      <c r="B61" s="474" t="s">
        <v>65</v>
      </c>
      <c r="C61" s="276"/>
      <c r="D61" s="566"/>
      <c r="E61" s="541"/>
      <c r="F61" s="541"/>
      <c r="G61" s="541"/>
      <c r="H61" s="541"/>
      <c r="I61" s="541"/>
      <c r="J61" s="541"/>
      <c r="K61" s="541"/>
      <c r="L61" s="541"/>
      <c r="M61" s="541"/>
      <c r="N61" s="541"/>
      <c r="O61" s="541"/>
      <c r="P61" s="541"/>
      <c r="Q61" s="541"/>
      <c r="R61" s="541"/>
      <c r="S61" s="541"/>
      <c r="T61" s="541"/>
      <c r="U61" s="541"/>
      <c r="V61" s="541"/>
      <c r="W61" s="541"/>
      <c r="X61" s="542"/>
      <c r="Z61" s="41"/>
    </row>
    <row r="62" spans="1:26" ht="14.25" thickBot="1" thickTop="1">
      <c r="A62" s="348">
        <v>1</v>
      </c>
      <c r="B62" s="98" t="s">
        <v>90</v>
      </c>
      <c r="C62" s="84" t="s">
        <v>76</v>
      </c>
      <c r="D62" s="91">
        <v>85.6</v>
      </c>
      <c r="E62" s="92" t="s">
        <v>87</v>
      </c>
      <c r="F62" s="266">
        <v>4</v>
      </c>
      <c r="G62" s="265" t="s">
        <v>88</v>
      </c>
      <c r="H62" s="374">
        <v>200</v>
      </c>
      <c r="I62" s="384">
        <v>210</v>
      </c>
      <c r="J62" s="393">
        <v>220</v>
      </c>
      <c r="K62" s="406">
        <v>220</v>
      </c>
      <c r="L62" s="374">
        <v>180</v>
      </c>
      <c r="M62" s="475">
        <v>185</v>
      </c>
      <c r="N62" s="400">
        <v>185</v>
      </c>
      <c r="O62" s="406">
        <v>180</v>
      </c>
      <c r="P62" s="423">
        <f>O62+K62</f>
        <v>400</v>
      </c>
      <c r="Q62" s="374">
        <v>200</v>
      </c>
      <c r="R62" s="384">
        <v>215</v>
      </c>
      <c r="S62" s="393">
        <v>230</v>
      </c>
      <c r="T62" s="476">
        <v>230</v>
      </c>
      <c r="U62" s="60">
        <f>T62+P62</f>
        <v>630</v>
      </c>
      <c r="V62" s="361">
        <v>0.6299</v>
      </c>
      <c r="W62" s="64">
        <f>V62*U62</f>
        <v>396.837</v>
      </c>
      <c r="X62" s="60" t="s">
        <v>172</v>
      </c>
      <c r="Z62" s="41"/>
    </row>
    <row r="63" spans="1:26" ht="14.25" thickBot="1" thickTop="1">
      <c r="A63" s="348">
        <v>2</v>
      </c>
      <c r="B63" s="98" t="s">
        <v>183</v>
      </c>
      <c r="C63" s="98" t="s">
        <v>76</v>
      </c>
      <c r="D63" s="91">
        <v>87.1</v>
      </c>
      <c r="E63" s="92" t="s">
        <v>9</v>
      </c>
      <c r="F63" s="266">
        <v>4</v>
      </c>
      <c r="G63" s="265" t="s">
        <v>121</v>
      </c>
      <c r="H63" s="477">
        <v>220</v>
      </c>
      <c r="I63" s="380">
        <v>230</v>
      </c>
      <c r="J63" s="387">
        <v>250</v>
      </c>
      <c r="K63" s="408">
        <v>250</v>
      </c>
      <c r="L63" s="369">
        <v>150</v>
      </c>
      <c r="M63" s="380">
        <v>150</v>
      </c>
      <c r="N63" s="387">
        <v>160</v>
      </c>
      <c r="O63" s="478">
        <v>160</v>
      </c>
      <c r="P63" s="423">
        <f>O63+K63</f>
        <v>410</v>
      </c>
      <c r="Q63" s="477">
        <v>250</v>
      </c>
      <c r="R63" s="380">
        <v>260</v>
      </c>
      <c r="S63" s="402">
        <v>265</v>
      </c>
      <c r="T63" s="463">
        <v>260</v>
      </c>
      <c r="U63" s="60">
        <f>T63+P63</f>
        <v>670</v>
      </c>
      <c r="V63" s="361">
        <v>0.6234</v>
      </c>
      <c r="W63" s="64">
        <f>V63*U63</f>
        <v>417.678</v>
      </c>
      <c r="X63" s="62" t="s">
        <v>171</v>
      </c>
      <c r="Z63" s="41"/>
    </row>
    <row r="64" spans="1:26" ht="14.25" thickBot="1" thickTop="1">
      <c r="A64" s="348">
        <v>3</v>
      </c>
      <c r="B64" s="98" t="s">
        <v>123</v>
      </c>
      <c r="C64" s="98" t="s">
        <v>76</v>
      </c>
      <c r="D64" s="91">
        <v>89.9</v>
      </c>
      <c r="E64" s="92" t="s">
        <v>9</v>
      </c>
      <c r="F64" s="266">
        <v>5</v>
      </c>
      <c r="G64" s="265" t="s">
        <v>121</v>
      </c>
      <c r="H64" s="405">
        <v>150</v>
      </c>
      <c r="I64" s="386">
        <v>160</v>
      </c>
      <c r="J64" s="479">
        <v>170</v>
      </c>
      <c r="K64" s="406">
        <v>160</v>
      </c>
      <c r="L64" s="480">
        <v>135</v>
      </c>
      <c r="M64" s="386">
        <v>140</v>
      </c>
      <c r="N64" s="391">
        <v>147.5</v>
      </c>
      <c r="O64" s="408">
        <v>147.5</v>
      </c>
      <c r="P64" s="423">
        <f>O64+K64</f>
        <v>307.5</v>
      </c>
      <c r="Q64" s="480">
        <v>190</v>
      </c>
      <c r="R64" s="386">
        <v>200</v>
      </c>
      <c r="S64" s="391">
        <v>210</v>
      </c>
      <c r="T64" s="468">
        <v>210</v>
      </c>
      <c r="U64" s="60">
        <f>T64+P64</f>
        <v>517.5</v>
      </c>
      <c r="V64" s="361">
        <v>0.6126</v>
      </c>
      <c r="W64" s="64">
        <f>V64*U64</f>
        <v>317.0205</v>
      </c>
      <c r="X64" s="62" t="s">
        <v>173</v>
      </c>
      <c r="Z64" s="41"/>
    </row>
    <row r="65" spans="1:26" ht="14.25" thickBot="1" thickTop="1">
      <c r="A65" s="348">
        <v>4</v>
      </c>
      <c r="B65" s="98" t="s">
        <v>184</v>
      </c>
      <c r="C65" s="98" t="s">
        <v>73</v>
      </c>
      <c r="D65" s="91">
        <v>86.1</v>
      </c>
      <c r="E65" s="92" t="s">
        <v>9</v>
      </c>
      <c r="F65" s="266">
        <v>5</v>
      </c>
      <c r="G65" s="272" t="s">
        <v>96</v>
      </c>
      <c r="H65" s="373">
        <v>110</v>
      </c>
      <c r="I65" s="389">
        <v>120</v>
      </c>
      <c r="J65" s="420">
        <v>130</v>
      </c>
      <c r="K65" s="410">
        <v>120</v>
      </c>
      <c r="L65" s="481">
        <v>100</v>
      </c>
      <c r="M65" s="419">
        <v>110</v>
      </c>
      <c r="N65" s="420">
        <v>115</v>
      </c>
      <c r="O65" s="406">
        <v>100</v>
      </c>
      <c r="P65" s="423">
        <f>O65+K65</f>
        <v>220</v>
      </c>
      <c r="Q65" s="481">
        <v>120</v>
      </c>
      <c r="R65" s="389">
        <v>150</v>
      </c>
      <c r="S65" s="420">
        <v>185</v>
      </c>
      <c r="T65" s="463">
        <v>150</v>
      </c>
      <c r="U65" s="60">
        <f>T65+P65</f>
        <v>370</v>
      </c>
      <c r="V65" s="356">
        <v>0.6277</v>
      </c>
      <c r="W65" s="64">
        <f>V65*U65*1.043</f>
        <v>242.23570700000002</v>
      </c>
      <c r="X65" s="62" t="s">
        <v>171</v>
      </c>
      <c r="Z65" s="41"/>
    </row>
    <row r="66" spans="1:26" ht="14.25" thickBot="1" thickTop="1">
      <c r="A66" s="101"/>
      <c r="B66" s="79" t="s">
        <v>59</v>
      </c>
      <c r="C66" s="276"/>
      <c r="D66" s="541"/>
      <c r="E66" s="541"/>
      <c r="F66" s="541"/>
      <c r="G66" s="541"/>
      <c r="H66" s="541"/>
      <c r="I66" s="541"/>
      <c r="J66" s="541"/>
      <c r="K66" s="541"/>
      <c r="L66" s="541"/>
      <c r="M66" s="541"/>
      <c r="N66" s="541"/>
      <c r="O66" s="541"/>
      <c r="P66" s="541"/>
      <c r="Q66" s="541"/>
      <c r="R66" s="541"/>
      <c r="S66" s="541"/>
      <c r="T66" s="541"/>
      <c r="U66" s="541"/>
      <c r="V66" s="541"/>
      <c r="W66" s="541"/>
      <c r="X66" s="542"/>
      <c r="Z66" s="41"/>
    </row>
    <row r="67" spans="1:26" ht="14.25" thickBot="1" thickTop="1">
      <c r="A67" s="348">
        <v>1</v>
      </c>
      <c r="B67" s="98" t="s">
        <v>102</v>
      </c>
      <c r="C67" s="84" t="s">
        <v>33</v>
      </c>
      <c r="D67" s="91">
        <v>96.2</v>
      </c>
      <c r="E67" s="275" t="s">
        <v>9</v>
      </c>
      <c r="F67" s="274">
        <v>4</v>
      </c>
      <c r="G67" s="273" t="s">
        <v>96</v>
      </c>
      <c r="H67" s="374">
        <v>145</v>
      </c>
      <c r="I67" s="384">
        <v>155</v>
      </c>
      <c r="J67" s="393">
        <v>165</v>
      </c>
      <c r="K67" s="409">
        <v>165</v>
      </c>
      <c r="L67" s="374">
        <v>95</v>
      </c>
      <c r="M67" s="475">
        <v>105</v>
      </c>
      <c r="N67" s="400">
        <v>105</v>
      </c>
      <c r="O67" s="406">
        <v>95</v>
      </c>
      <c r="P67" s="423">
        <f aca="true" t="shared" si="10" ref="P67:P72">O67+K67</f>
        <v>260</v>
      </c>
      <c r="Q67" s="374">
        <v>185</v>
      </c>
      <c r="R67" s="384">
        <v>195</v>
      </c>
      <c r="S67" s="54">
        <v>0</v>
      </c>
      <c r="T67" s="476">
        <v>195</v>
      </c>
      <c r="U67" s="60">
        <f aca="true" t="shared" si="11" ref="U67:U72">T67+P67</f>
        <v>455</v>
      </c>
      <c r="V67" s="361">
        <v>0.5914</v>
      </c>
      <c r="W67" s="64">
        <f>V67*U67</f>
        <v>269.087</v>
      </c>
      <c r="X67" s="60" t="s">
        <v>171</v>
      </c>
      <c r="Z67" s="41"/>
    </row>
    <row r="68" spans="1:26" ht="14.25" thickBot="1" thickTop="1">
      <c r="A68" s="348">
        <v>2</v>
      </c>
      <c r="B68" s="98" t="s">
        <v>160</v>
      </c>
      <c r="C68" s="98" t="s">
        <v>76</v>
      </c>
      <c r="D68" s="91">
        <v>95.1</v>
      </c>
      <c r="E68" s="275" t="s">
        <v>9</v>
      </c>
      <c r="F68" s="274">
        <v>6</v>
      </c>
      <c r="G68" s="273" t="s">
        <v>156</v>
      </c>
      <c r="H68" s="370">
        <v>180</v>
      </c>
      <c r="I68" s="396">
        <v>200</v>
      </c>
      <c r="J68" s="427">
        <v>200</v>
      </c>
      <c r="K68" s="406">
        <v>180</v>
      </c>
      <c r="L68" s="397">
        <v>100</v>
      </c>
      <c r="M68" s="397">
        <v>140</v>
      </c>
      <c r="N68" s="427">
        <v>150</v>
      </c>
      <c r="O68" s="408">
        <v>140</v>
      </c>
      <c r="P68" s="423">
        <f t="shared" si="10"/>
        <v>320</v>
      </c>
      <c r="Q68" s="397">
        <v>190</v>
      </c>
      <c r="R68" s="381">
        <v>200</v>
      </c>
      <c r="S68" s="388">
        <v>210</v>
      </c>
      <c r="T68" s="463">
        <v>210</v>
      </c>
      <c r="U68" s="60">
        <f t="shared" si="11"/>
        <v>530</v>
      </c>
      <c r="V68" s="361">
        <v>0.5946</v>
      </c>
      <c r="W68" s="64">
        <f>V68*U68</f>
        <v>315.13800000000003</v>
      </c>
      <c r="X68" s="62" t="s">
        <v>171</v>
      </c>
      <c r="Z68" s="41"/>
    </row>
    <row r="69" spans="1:26" ht="14.25" thickBot="1" thickTop="1">
      <c r="A69" s="348">
        <v>3</v>
      </c>
      <c r="B69" s="98" t="s">
        <v>95</v>
      </c>
      <c r="C69" s="98" t="s">
        <v>26</v>
      </c>
      <c r="D69" s="91">
        <v>95.65</v>
      </c>
      <c r="E69" s="92" t="s">
        <v>9</v>
      </c>
      <c r="F69" s="274">
        <v>4</v>
      </c>
      <c r="G69" s="273" t="s">
        <v>156</v>
      </c>
      <c r="H69" s="372">
        <v>260</v>
      </c>
      <c r="I69" s="383">
        <v>270</v>
      </c>
      <c r="J69" s="402">
        <v>275</v>
      </c>
      <c r="K69" s="406">
        <v>270</v>
      </c>
      <c r="L69" s="378">
        <v>207.5</v>
      </c>
      <c r="M69" s="394">
        <v>212.5</v>
      </c>
      <c r="N69" s="402">
        <v>212.5</v>
      </c>
      <c r="O69" s="406">
        <v>207.5</v>
      </c>
      <c r="P69" s="423">
        <f t="shared" si="10"/>
        <v>477.5</v>
      </c>
      <c r="Q69" s="397">
        <v>240</v>
      </c>
      <c r="R69" s="381">
        <v>250</v>
      </c>
      <c r="S69" s="388">
        <v>260</v>
      </c>
      <c r="T69" s="463">
        <v>260</v>
      </c>
      <c r="U69" s="60">
        <f t="shared" si="11"/>
        <v>737.5</v>
      </c>
      <c r="V69" s="355">
        <v>0.593</v>
      </c>
      <c r="W69" s="64">
        <f>V69*U69</f>
        <v>437.3375</v>
      </c>
      <c r="X69" s="62" t="s">
        <v>171</v>
      </c>
      <c r="Z69" s="41"/>
    </row>
    <row r="70" spans="1:26" ht="14.25" thickBot="1" thickTop="1">
      <c r="A70" s="348">
        <v>4</v>
      </c>
      <c r="B70" s="98" t="s">
        <v>93</v>
      </c>
      <c r="C70" s="98" t="s">
        <v>26</v>
      </c>
      <c r="D70" s="91">
        <v>91.25</v>
      </c>
      <c r="E70" s="275" t="s">
        <v>9</v>
      </c>
      <c r="F70" s="274">
        <v>5</v>
      </c>
      <c r="G70" s="265" t="s">
        <v>92</v>
      </c>
      <c r="H70" s="376">
        <v>230</v>
      </c>
      <c r="I70" s="383">
        <v>230</v>
      </c>
      <c r="J70" s="402">
        <v>260</v>
      </c>
      <c r="K70" s="478">
        <v>230</v>
      </c>
      <c r="L70" s="376">
        <v>160</v>
      </c>
      <c r="M70" s="378">
        <v>160</v>
      </c>
      <c r="N70" s="402">
        <v>170</v>
      </c>
      <c r="O70" s="408">
        <v>160</v>
      </c>
      <c r="P70" s="423">
        <f t="shared" si="10"/>
        <v>390</v>
      </c>
      <c r="Q70" s="372">
        <v>230</v>
      </c>
      <c r="R70" s="383">
        <v>250</v>
      </c>
      <c r="S70" s="402">
        <v>270</v>
      </c>
      <c r="T70" s="482">
        <v>250</v>
      </c>
      <c r="U70" s="60">
        <f t="shared" si="11"/>
        <v>640</v>
      </c>
      <c r="V70" s="355">
        <v>0.6073</v>
      </c>
      <c r="W70" s="64">
        <f>V70*U70</f>
        <v>388.67199999999997</v>
      </c>
      <c r="X70" s="62" t="s">
        <v>173</v>
      </c>
      <c r="Z70" s="41"/>
    </row>
    <row r="71" spans="1:26" ht="14.25" thickBot="1" thickTop="1">
      <c r="A71" s="348">
        <v>5</v>
      </c>
      <c r="B71" s="98" t="s">
        <v>89</v>
      </c>
      <c r="C71" s="84" t="s">
        <v>26</v>
      </c>
      <c r="D71" s="91">
        <v>96.8</v>
      </c>
      <c r="E71" s="275" t="s">
        <v>87</v>
      </c>
      <c r="F71" s="274">
        <v>3</v>
      </c>
      <c r="G71" s="273" t="s">
        <v>88</v>
      </c>
      <c r="H71" s="372">
        <v>260</v>
      </c>
      <c r="I71" s="390">
        <v>275</v>
      </c>
      <c r="J71" s="387">
        <v>275</v>
      </c>
      <c r="K71" s="408">
        <v>275</v>
      </c>
      <c r="L71" s="372">
        <v>175</v>
      </c>
      <c r="M71" s="378">
        <v>180</v>
      </c>
      <c r="N71" s="387">
        <v>185</v>
      </c>
      <c r="O71" s="406">
        <v>185</v>
      </c>
      <c r="P71" s="423">
        <f t="shared" si="10"/>
        <v>460</v>
      </c>
      <c r="Q71" s="372">
        <v>200</v>
      </c>
      <c r="R71" s="383">
        <v>220</v>
      </c>
      <c r="S71" s="387">
        <v>230</v>
      </c>
      <c r="T71" s="468">
        <v>230</v>
      </c>
      <c r="U71" s="60">
        <f t="shared" si="11"/>
        <v>690</v>
      </c>
      <c r="V71" s="355">
        <v>0.58965</v>
      </c>
      <c r="W71" s="64">
        <f>V71*U71</f>
        <v>406.8585</v>
      </c>
      <c r="X71" s="62" t="s">
        <v>172</v>
      </c>
      <c r="Z71" s="41"/>
    </row>
    <row r="72" spans="1:26" ht="14.25" thickBot="1" thickTop="1">
      <c r="A72" s="348">
        <v>6</v>
      </c>
      <c r="B72" s="98" t="s">
        <v>185</v>
      </c>
      <c r="C72" s="98" t="s">
        <v>73</v>
      </c>
      <c r="D72" s="91">
        <v>96.8</v>
      </c>
      <c r="E72" s="275" t="s">
        <v>9</v>
      </c>
      <c r="F72" s="274">
        <v>5</v>
      </c>
      <c r="G72" s="273" t="s">
        <v>96</v>
      </c>
      <c r="H72" s="370">
        <v>250</v>
      </c>
      <c r="I72" s="381">
        <v>260</v>
      </c>
      <c r="J72" s="395">
        <v>270</v>
      </c>
      <c r="K72" s="406">
        <v>270</v>
      </c>
      <c r="L72" s="370">
        <v>160</v>
      </c>
      <c r="M72" s="375">
        <v>170</v>
      </c>
      <c r="N72" s="57">
        <v>0</v>
      </c>
      <c r="O72" s="406">
        <v>160</v>
      </c>
      <c r="P72" s="423">
        <f t="shared" si="10"/>
        <v>430</v>
      </c>
      <c r="Q72" s="370">
        <v>260</v>
      </c>
      <c r="R72" s="381">
        <v>285</v>
      </c>
      <c r="S72" s="401">
        <v>300</v>
      </c>
      <c r="T72" s="463">
        <v>285</v>
      </c>
      <c r="U72" s="60">
        <f t="shared" si="11"/>
        <v>715</v>
      </c>
      <c r="V72" s="355">
        <v>0.58965</v>
      </c>
      <c r="W72" s="64">
        <f>V72*U72*1</f>
        <v>421.59975000000003</v>
      </c>
      <c r="X72" s="62" t="s">
        <v>171</v>
      </c>
      <c r="Z72" s="41"/>
    </row>
    <row r="73" spans="1:26" ht="14.25" thickBot="1" thickTop="1">
      <c r="A73" s="284"/>
      <c r="B73" s="294"/>
      <c r="C73" s="294"/>
      <c r="D73" s="483"/>
      <c r="E73" s="483"/>
      <c r="F73" s="483"/>
      <c r="G73" s="483"/>
      <c r="H73" s="483"/>
      <c r="I73" s="483"/>
      <c r="J73" s="483"/>
      <c r="K73" s="483"/>
      <c r="L73" s="483"/>
      <c r="M73" s="483"/>
      <c r="N73" s="483"/>
      <c r="O73" s="483"/>
      <c r="P73" s="483"/>
      <c r="Q73" s="483"/>
      <c r="R73" s="483"/>
      <c r="S73" s="483"/>
      <c r="T73" s="483"/>
      <c r="U73" s="483"/>
      <c r="V73" s="483"/>
      <c r="W73" s="483"/>
      <c r="X73" s="484"/>
      <c r="Z73" s="41"/>
    </row>
    <row r="74" spans="1:26" ht="24" thickBot="1" thickTop="1">
      <c r="A74" s="99"/>
      <c r="B74" s="448" t="s">
        <v>17</v>
      </c>
      <c r="C74" s="76" t="s">
        <v>20</v>
      </c>
      <c r="D74" s="450" t="s">
        <v>18</v>
      </c>
      <c r="E74" s="448" t="s">
        <v>19</v>
      </c>
      <c r="F74" s="77" t="s">
        <v>43</v>
      </c>
      <c r="G74" s="452" t="s">
        <v>63</v>
      </c>
      <c r="H74" s="453" t="s">
        <v>44</v>
      </c>
      <c r="I74" s="452"/>
      <c r="J74" s="452"/>
      <c r="K74" s="77"/>
      <c r="L74" s="454" t="s">
        <v>22</v>
      </c>
      <c r="M74" s="74"/>
      <c r="N74" s="74"/>
      <c r="O74" s="74"/>
      <c r="P74" s="455"/>
      <c r="Q74" s="456" t="s">
        <v>45</v>
      </c>
      <c r="R74" s="452"/>
      <c r="S74" s="452"/>
      <c r="T74" s="77"/>
      <c r="U74" s="77" t="s">
        <v>49</v>
      </c>
      <c r="V74" s="457" t="s">
        <v>48</v>
      </c>
      <c r="W74" s="77" t="s">
        <v>47</v>
      </c>
      <c r="X74" s="448" t="s">
        <v>46</v>
      </c>
      <c r="Z74" s="41"/>
    </row>
    <row r="75" spans="1:26" ht="14.25" thickBot="1" thickTop="1">
      <c r="A75" s="70" t="s">
        <v>8</v>
      </c>
      <c r="B75" s="449"/>
      <c r="C75" s="75" t="s">
        <v>21</v>
      </c>
      <c r="D75" s="451"/>
      <c r="E75" s="449"/>
      <c r="F75" s="69" t="s">
        <v>23</v>
      </c>
      <c r="G75" s="74"/>
      <c r="H75" s="71">
        <v>1</v>
      </c>
      <c r="I75" s="72">
        <v>2</v>
      </c>
      <c r="J75" s="73">
        <v>3</v>
      </c>
      <c r="K75" s="72">
        <v>4</v>
      </c>
      <c r="L75" s="74">
        <v>1</v>
      </c>
      <c r="M75" s="71">
        <v>2</v>
      </c>
      <c r="N75" s="71">
        <v>3</v>
      </c>
      <c r="O75" s="72">
        <v>4</v>
      </c>
      <c r="P75" s="74" t="s">
        <v>7</v>
      </c>
      <c r="Q75" s="71">
        <v>1</v>
      </c>
      <c r="R75" s="72">
        <v>2</v>
      </c>
      <c r="S75" s="72">
        <v>3</v>
      </c>
      <c r="T75" s="72" t="s">
        <v>7</v>
      </c>
      <c r="U75" s="69"/>
      <c r="V75" s="458"/>
      <c r="W75" s="69"/>
      <c r="X75" s="449"/>
      <c r="Z75" s="41"/>
    </row>
    <row r="76" spans="1:26" ht="14.25" thickBot="1" thickTop="1">
      <c r="A76" s="293"/>
      <c r="B76" s="292"/>
      <c r="C76" s="292"/>
      <c r="D76" s="459" t="s">
        <v>119</v>
      </c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60"/>
      <c r="Z76" s="41"/>
    </row>
    <row r="77" spans="1:26" ht="14.25" thickBot="1" thickTop="1">
      <c r="A77" s="101"/>
      <c r="B77" s="79" t="s">
        <v>60</v>
      </c>
      <c r="C77" s="277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7"/>
      <c r="Z77" s="41"/>
    </row>
    <row r="78" spans="1:26" ht="15" customHeight="1" thickBot="1" thickTop="1">
      <c r="A78" s="348">
        <v>1</v>
      </c>
      <c r="B78" s="98" t="s">
        <v>186</v>
      </c>
      <c r="C78" s="84" t="s">
        <v>30</v>
      </c>
      <c r="D78" s="91">
        <v>110</v>
      </c>
      <c r="E78" s="92" t="s">
        <v>9</v>
      </c>
      <c r="F78" s="266">
        <v>5</v>
      </c>
      <c r="G78" s="265" t="s">
        <v>31</v>
      </c>
      <c r="H78" s="374">
        <v>130</v>
      </c>
      <c r="I78" s="384">
        <v>140</v>
      </c>
      <c r="J78" s="54">
        <v>0</v>
      </c>
      <c r="K78" s="409">
        <v>140</v>
      </c>
      <c r="L78" s="444">
        <v>100</v>
      </c>
      <c r="M78" s="384">
        <v>105</v>
      </c>
      <c r="N78" s="400">
        <v>112.5</v>
      </c>
      <c r="O78" s="411">
        <v>105</v>
      </c>
      <c r="P78" s="423">
        <f>O78+K78</f>
        <v>245</v>
      </c>
      <c r="Q78" s="384">
        <v>170</v>
      </c>
      <c r="R78" s="384">
        <v>180</v>
      </c>
      <c r="S78" s="400">
        <v>185</v>
      </c>
      <c r="T78" s="476">
        <v>180</v>
      </c>
      <c r="U78" s="60">
        <f>T78+P78</f>
        <v>425</v>
      </c>
      <c r="V78" s="361">
        <v>0.5625</v>
      </c>
      <c r="W78" s="64">
        <f>V78*U78</f>
        <v>239.0625</v>
      </c>
      <c r="X78" s="60" t="s">
        <v>171</v>
      </c>
      <c r="Z78" s="41"/>
    </row>
    <row r="79" spans="1:26" ht="14.25" customHeight="1" thickBot="1" thickTop="1">
      <c r="A79" s="352">
        <v>2</v>
      </c>
      <c r="B79" s="98" t="s">
        <v>103</v>
      </c>
      <c r="C79" s="84" t="s">
        <v>26</v>
      </c>
      <c r="D79" s="86">
        <v>108.15</v>
      </c>
      <c r="E79" s="92" t="s">
        <v>9</v>
      </c>
      <c r="F79" s="266">
        <v>6</v>
      </c>
      <c r="G79" s="282" t="s">
        <v>96</v>
      </c>
      <c r="H79" s="370">
        <v>220</v>
      </c>
      <c r="I79" s="381">
        <v>235</v>
      </c>
      <c r="J79" s="388">
        <v>250</v>
      </c>
      <c r="K79" s="406">
        <v>250</v>
      </c>
      <c r="L79" s="397">
        <v>155</v>
      </c>
      <c r="M79" s="381">
        <v>165</v>
      </c>
      <c r="N79" s="427">
        <v>175</v>
      </c>
      <c r="O79" s="406">
        <v>165</v>
      </c>
      <c r="P79" s="423">
        <f aca="true" t="shared" si="12" ref="P79:P84">O79+K79</f>
        <v>415</v>
      </c>
      <c r="Q79" s="397">
        <v>240</v>
      </c>
      <c r="R79" s="381">
        <v>255</v>
      </c>
      <c r="S79" s="388">
        <v>270</v>
      </c>
      <c r="T79" s="463">
        <v>270</v>
      </c>
      <c r="U79" s="60">
        <f aca="true" t="shared" si="13" ref="U79:U84">T79+P79</f>
        <v>685</v>
      </c>
      <c r="V79" s="356">
        <v>0.56525</v>
      </c>
      <c r="W79" s="64">
        <f>V79*U79</f>
        <v>387.19625</v>
      </c>
      <c r="X79" s="60" t="s">
        <v>172</v>
      </c>
      <c r="Z79" s="41"/>
    </row>
    <row r="80" spans="1:26" ht="14.25" thickBot="1" thickTop="1">
      <c r="A80" s="352">
        <v>3</v>
      </c>
      <c r="B80" s="84" t="s">
        <v>122</v>
      </c>
      <c r="C80" s="84" t="s">
        <v>26</v>
      </c>
      <c r="D80" s="86">
        <v>108.85</v>
      </c>
      <c r="E80" s="92" t="s">
        <v>9</v>
      </c>
      <c r="F80" s="266">
        <v>5</v>
      </c>
      <c r="G80" s="282" t="s">
        <v>125</v>
      </c>
      <c r="H80" s="370">
        <v>350</v>
      </c>
      <c r="I80" s="396">
        <v>380</v>
      </c>
      <c r="J80" s="427">
        <v>402.5</v>
      </c>
      <c r="K80" s="406">
        <v>350</v>
      </c>
      <c r="L80" s="375">
        <v>240</v>
      </c>
      <c r="M80" s="396">
        <v>250</v>
      </c>
      <c r="N80" s="427">
        <v>260</v>
      </c>
      <c r="O80" s="406">
        <v>0</v>
      </c>
      <c r="P80" s="423">
        <f t="shared" si="12"/>
        <v>350</v>
      </c>
      <c r="Q80" s="45">
        <v>0</v>
      </c>
      <c r="R80" s="23">
        <v>0</v>
      </c>
      <c r="S80" s="59">
        <v>0</v>
      </c>
      <c r="T80" s="463">
        <v>0</v>
      </c>
      <c r="U80" s="60">
        <f t="shared" si="13"/>
        <v>350</v>
      </c>
      <c r="V80" s="362">
        <v>0.56415</v>
      </c>
      <c r="W80" s="64"/>
      <c r="X80" s="60"/>
      <c r="Z80" s="41"/>
    </row>
    <row r="81" spans="1:26" ht="14.25" thickBot="1" thickTop="1">
      <c r="A81" s="352">
        <v>4</v>
      </c>
      <c r="B81" s="98" t="s">
        <v>149</v>
      </c>
      <c r="C81" s="84" t="s">
        <v>26</v>
      </c>
      <c r="D81" s="86">
        <v>107.1</v>
      </c>
      <c r="E81" s="92" t="s">
        <v>9</v>
      </c>
      <c r="F81" s="266">
        <v>5</v>
      </c>
      <c r="G81" s="282" t="s">
        <v>156</v>
      </c>
      <c r="H81" s="370">
        <v>300</v>
      </c>
      <c r="I81" s="396">
        <v>320</v>
      </c>
      <c r="J81" s="59">
        <v>0</v>
      </c>
      <c r="K81" s="406">
        <v>300</v>
      </c>
      <c r="L81" s="375">
        <v>325</v>
      </c>
      <c r="M81" s="396">
        <v>330</v>
      </c>
      <c r="N81" s="427">
        <v>330</v>
      </c>
      <c r="O81" s="408">
        <v>0</v>
      </c>
      <c r="P81" s="423">
        <f t="shared" si="12"/>
        <v>300</v>
      </c>
      <c r="Q81" s="45">
        <v>0</v>
      </c>
      <c r="R81" s="23">
        <v>0</v>
      </c>
      <c r="S81" s="59">
        <v>0</v>
      </c>
      <c r="T81" s="468">
        <v>0</v>
      </c>
      <c r="U81" s="60">
        <f t="shared" si="13"/>
        <v>300</v>
      </c>
      <c r="V81" s="356">
        <v>0.56695</v>
      </c>
      <c r="W81" s="64"/>
      <c r="X81" s="60"/>
      <c r="Z81" s="41"/>
    </row>
    <row r="82" spans="1:26" ht="14.25" thickBot="1" thickTop="1">
      <c r="A82" s="348">
        <v>5</v>
      </c>
      <c r="B82" s="84" t="s">
        <v>97</v>
      </c>
      <c r="C82" s="84" t="s">
        <v>26</v>
      </c>
      <c r="D82" s="91">
        <v>105.3</v>
      </c>
      <c r="E82" s="92" t="s">
        <v>9</v>
      </c>
      <c r="F82" s="266">
        <v>5</v>
      </c>
      <c r="G82" s="272" t="s">
        <v>98</v>
      </c>
      <c r="H82" s="372">
        <v>200</v>
      </c>
      <c r="I82" s="383">
        <v>210</v>
      </c>
      <c r="J82" s="387">
        <v>230</v>
      </c>
      <c r="K82" s="406">
        <v>230</v>
      </c>
      <c r="L82" s="372">
        <v>180</v>
      </c>
      <c r="M82" s="383">
        <v>185</v>
      </c>
      <c r="N82" s="387">
        <v>190</v>
      </c>
      <c r="O82" s="406">
        <v>190</v>
      </c>
      <c r="P82" s="423">
        <f t="shared" si="12"/>
        <v>420</v>
      </c>
      <c r="Q82" s="372">
        <v>250</v>
      </c>
      <c r="R82" s="383">
        <v>260</v>
      </c>
      <c r="S82" s="387">
        <v>270</v>
      </c>
      <c r="T82" s="463">
        <v>270</v>
      </c>
      <c r="U82" s="60">
        <f t="shared" si="13"/>
        <v>690</v>
      </c>
      <c r="V82" s="356">
        <v>0.5701</v>
      </c>
      <c r="W82" s="64">
        <f>V82*U82</f>
        <v>393.369</v>
      </c>
      <c r="X82" s="60" t="s">
        <v>171</v>
      </c>
      <c r="Z82" s="41"/>
    </row>
    <row r="83" spans="1:26" ht="14.25" thickBot="1" thickTop="1">
      <c r="A83" s="348">
        <v>6</v>
      </c>
      <c r="B83" s="97" t="s">
        <v>187</v>
      </c>
      <c r="C83" s="84" t="s">
        <v>26</v>
      </c>
      <c r="D83" s="91">
        <v>105.1</v>
      </c>
      <c r="E83" s="92" t="s">
        <v>87</v>
      </c>
      <c r="F83" s="266">
        <v>5</v>
      </c>
      <c r="G83" s="265" t="s">
        <v>88</v>
      </c>
      <c r="H83" s="376">
        <v>260</v>
      </c>
      <c r="I83" s="390">
        <v>260</v>
      </c>
      <c r="J83" s="387">
        <v>260</v>
      </c>
      <c r="K83" s="428">
        <v>260</v>
      </c>
      <c r="L83" s="376">
        <v>200</v>
      </c>
      <c r="M83" s="390">
        <v>200</v>
      </c>
      <c r="N83" s="402"/>
      <c r="O83" s="406">
        <v>0</v>
      </c>
      <c r="P83" s="423">
        <f t="shared" si="12"/>
        <v>260</v>
      </c>
      <c r="Q83" s="258">
        <v>0</v>
      </c>
      <c r="R83" s="21">
        <v>0</v>
      </c>
      <c r="S83" s="53">
        <v>0</v>
      </c>
      <c r="T83" s="482">
        <v>0</v>
      </c>
      <c r="U83" s="60">
        <f t="shared" si="13"/>
        <v>260</v>
      </c>
      <c r="V83" s="356">
        <v>0.5705</v>
      </c>
      <c r="W83" s="64"/>
      <c r="X83" s="80"/>
      <c r="Z83" s="41"/>
    </row>
    <row r="84" spans="1:26" ht="14.25" thickBot="1" thickTop="1">
      <c r="A84" s="500">
        <v>7</v>
      </c>
      <c r="B84" s="495" t="s">
        <v>86</v>
      </c>
      <c r="C84" s="495" t="s">
        <v>24</v>
      </c>
      <c r="D84" s="496">
        <v>105.1</v>
      </c>
      <c r="E84" s="497" t="s">
        <v>87</v>
      </c>
      <c r="F84" s="498"/>
      <c r="G84" s="499" t="s">
        <v>88</v>
      </c>
      <c r="H84" s="485">
        <v>260</v>
      </c>
      <c r="I84" s="486">
        <v>260</v>
      </c>
      <c r="J84" s="57">
        <v>260</v>
      </c>
      <c r="K84" s="428">
        <v>260</v>
      </c>
      <c r="L84" s="487">
        <v>200</v>
      </c>
      <c r="M84" s="486">
        <v>200</v>
      </c>
      <c r="N84" s="401"/>
      <c r="O84" s="410">
        <v>0</v>
      </c>
      <c r="P84" s="423">
        <f t="shared" si="12"/>
        <v>260</v>
      </c>
      <c r="Q84" s="501">
        <v>0</v>
      </c>
      <c r="R84" s="501">
        <v>0</v>
      </c>
      <c r="S84" s="502">
        <v>0</v>
      </c>
      <c r="T84" s="488">
        <v>0</v>
      </c>
      <c r="U84" s="503">
        <f t="shared" si="13"/>
        <v>260</v>
      </c>
      <c r="V84" s="504">
        <v>0.5705</v>
      </c>
      <c r="W84" s="505"/>
      <c r="X84" s="503"/>
      <c r="Z84" s="41"/>
    </row>
    <row r="85" spans="1:26" ht="14.25" thickBot="1" thickTop="1">
      <c r="A85" s="101"/>
      <c r="B85" s="79" t="s">
        <v>61</v>
      </c>
      <c r="C85" s="276"/>
      <c r="D85" s="541"/>
      <c r="E85" s="541"/>
      <c r="F85" s="541"/>
      <c r="G85" s="541"/>
      <c r="H85" s="541"/>
      <c r="I85" s="541"/>
      <c r="J85" s="541"/>
      <c r="K85" s="541"/>
      <c r="L85" s="541"/>
      <c r="M85" s="541"/>
      <c r="N85" s="541"/>
      <c r="O85" s="541"/>
      <c r="P85" s="541"/>
      <c r="Q85" s="541"/>
      <c r="R85" s="541"/>
      <c r="S85" s="541"/>
      <c r="T85" s="541"/>
      <c r="U85" s="541"/>
      <c r="V85" s="541"/>
      <c r="W85" s="541"/>
      <c r="X85" s="542"/>
      <c r="Z85" s="41"/>
    </row>
    <row r="86" spans="1:26" ht="14.25" thickBot="1" thickTop="1">
      <c r="A86" s="349">
        <v>1</v>
      </c>
      <c r="B86" s="98" t="s">
        <v>106</v>
      </c>
      <c r="C86" s="84" t="s">
        <v>16</v>
      </c>
      <c r="D86" s="95">
        <v>115.45</v>
      </c>
      <c r="E86" s="92" t="s">
        <v>9</v>
      </c>
      <c r="F86" s="266">
        <v>6</v>
      </c>
      <c r="G86" s="272" t="s">
        <v>96</v>
      </c>
      <c r="H86" s="370">
        <v>100</v>
      </c>
      <c r="I86" s="381">
        <v>140</v>
      </c>
      <c r="J86" s="393">
        <v>150</v>
      </c>
      <c r="K86" s="408">
        <v>150</v>
      </c>
      <c r="L86" s="397">
        <v>70</v>
      </c>
      <c r="M86" s="396">
        <v>85</v>
      </c>
      <c r="N86" s="400">
        <v>85</v>
      </c>
      <c r="O86" s="408">
        <v>70</v>
      </c>
      <c r="P86" s="423">
        <f>O86+K86</f>
        <v>220</v>
      </c>
      <c r="Q86" s="397">
        <v>120</v>
      </c>
      <c r="R86" s="23">
        <v>0</v>
      </c>
      <c r="S86" s="54">
        <v>0</v>
      </c>
      <c r="T86" s="461">
        <v>120</v>
      </c>
      <c r="U86" s="60">
        <f>T86+P86</f>
        <v>340</v>
      </c>
      <c r="V86" s="356">
        <v>0.5557</v>
      </c>
      <c r="W86" s="64">
        <f>V86*U86</f>
        <v>188.938</v>
      </c>
      <c r="X86" s="60" t="s">
        <v>171</v>
      </c>
      <c r="Z86" s="41"/>
    </row>
    <row r="87" spans="1:26" ht="14.25" thickBot="1" thickTop="1">
      <c r="A87" s="348">
        <v>2</v>
      </c>
      <c r="B87" s="89" t="s">
        <v>124</v>
      </c>
      <c r="C87" s="85" t="s">
        <v>26</v>
      </c>
      <c r="D87" s="91">
        <v>116.75</v>
      </c>
      <c r="E87" s="92" t="s">
        <v>9</v>
      </c>
      <c r="F87" s="96">
        <v>5</v>
      </c>
      <c r="G87" s="83" t="s">
        <v>125</v>
      </c>
      <c r="H87" s="372">
        <v>260</v>
      </c>
      <c r="I87" s="439">
        <v>280</v>
      </c>
      <c r="J87" s="392">
        <v>300</v>
      </c>
      <c r="K87" s="406">
        <v>300</v>
      </c>
      <c r="L87" s="258">
        <v>195</v>
      </c>
      <c r="M87" s="21">
        <v>202.5</v>
      </c>
      <c r="N87" s="420">
        <v>210</v>
      </c>
      <c r="O87" s="406">
        <v>202.5</v>
      </c>
      <c r="P87" s="423">
        <f>O87+K87</f>
        <v>502.5</v>
      </c>
      <c r="Q87" s="372">
        <v>260</v>
      </c>
      <c r="R87" s="383">
        <v>280</v>
      </c>
      <c r="S87" s="278">
        <v>0</v>
      </c>
      <c r="T87" s="463">
        <v>280</v>
      </c>
      <c r="U87" s="60">
        <f>T87+P87</f>
        <v>782.5</v>
      </c>
      <c r="V87" s="357">
        <v>0.55425</v>
      </c>
      <c r="W87" s="82">
        <f>V87*U87</f>
        <v>433.700625</v>
      </c>
      <c r="X87" s="61" t="s">
        <v>171</v>
      </c>
      <c r="Z87" s="41"/>
    </row>
    <row r="88" spans="1:26" ht="14.25" thickBot="1" thickTop="1">
      <c r="A88" s="101"/>
      <c r="B88" s="79" t="s">
        <v>62</v>
      </c>
      <c r="C88" s="276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2"/>
      <c r="Z88" s="41"/>
    </row>
    <row r="89" spans="1:26" ht="14.25" thickBot="1" thickTop="1">
      <c r="A89" s="350">
        <v>1</v>
      </c>
      <c r="B89" s="89" t="s">
        <v>38</v>
      </c>
      <c r="C89" s="85" t="s">
        <v>30</v>
      </c>
      <c r="D89" s="91">
        <v>129.35</v>
      </c>
      <c r="E89" s="92" t="s">
        <v>9</v>
      </c>
      <c r="F89" s="96">
        <v>5</v>
      </c>
      <c r="G89" s="83" t="s">
        <v>31</v>
      </c>
      <c r="H89" s="377">
        <v>130</v>
      </c>
      <c r="I89" s="415">
        <v>135</v>
      </c>
      <c r="J89" s="489">
        <v>140</v>
      </c>
      <c r="K89" s="406">
        <v>140</v>
      </c>
      <c r="L89" s="385">
        <v>70</v>
      </c>
      <c r="M89" s="56">
        <v>80</v>
      </c>
      <c r="N89" s="490">
        <v>90</v>
      </c>
      <c r="O89" s="406">
        <v>80</v>
      </c>
      <c r="P89" s="491">
        <f>O89+K89</f>
        <v>220</v>
      </c>
      <c r="Q89" s="492">
        <v>140</v>
      </c>
      <c r="R89" s="415">
        <v>150</v>
      </c>
      <c r="S89" s="489">
        <v>160</v>
      </c>
      <c r="T89" s="463">
        <v>160</v>
      </c>
      <c r="U89" s="81">
        <f>T89+P89</f>
        <v>380</v>
      </c>
      <c r="V89" s="357">
        <v>0.54096</v>
      </c>
      <c r="W89" s="82">
        <f>V89*U89</f>
        <v>205.5648</v>
      </c>
      <c r="X89" s="61" t="s">
        <v>171</v>
      </c>
      <c r="Z89" s="41"/>
    </row>
    <row r="90" spans="1:24" ht="14.25" thickBot="1" thickTop="1">
      <c r="A90" s="102"/>
      <c r="B90" s="105" t="s">
        <v>10</v>
      </c>
      <c r="C90" s="295" t="s">
        <v>51</v>
      </c>
      <c r="D90" s="296"/>
      <c r="E90" s="297"/>
      <c r="F90" s="298"/>
      <c r="G90" s="299"/>
      <c r="H90" s="299"/>
      <c r="I90" s="299"/>
      <c r="J90" s="299"/>
      <c r="K90" s="299"/>
      <c r="L90" s="300"/>
      <c r="M90" s="301"/>
      <c r="N90" s="302"/>
      <c r="O90" s="303"/>
      <c r="P90" s="304"/>
      <c r="Q90" s="304"/>
      <c r="R90" s="304"/>
      <c r="S90" s="304"/>
      <c r="T90" s="493"/>
      <c r="U90" s="24"/>
      <c r="V90" s="359"/>
      <c r="W90" s="25"/>
      <c r="X90" s="26"/>
    </row>
    <row r="91" spans="1:24" ht="14.25" thickBot="1" thickTop="1">
      <c r="A91" s="97"/>
      <c r="B91" s="104" t="s">
        <v>6</v>
      </c>
      <c r="C91" s="260">
        <v>57</v>
      </c>
      <c r="D91" s="31"/>
      <c r="E91" s="28"/>
      <c r="F91" s="29"/>
      <c r="G91" s="29"/>
      <c r="H91" s="29"/>
      <c r="I91" s="29"/>
      <c r="J91" s="29"/>
      <c r="K91" s="29"/>
      <c r="L91" s="28"/>
      <c r="M91" s="28"/>
      <c r="N91" s="28"/>
      <c r="O91" s="28"/>
      <c r="P91" s="30"/>
      <c r="Q91" s="30"/>
      <c r="R91" s="30"/>
      <c r="S91" s="30"/>
      <c r="T91" s="30"/>
      <c r="U91" s="24"/>
      <c r="V91" s="359"/>
      <c r="W91" s="25"/>
      <c r="X91" s="26"/>
    </row>
    <row r="92" spans="1:24" ht="14.25" thickBot="1" thickTop="1">
      <c r="A92" s="97"/>
      <c r="B92" s="106" t="s">
        <v>13</v>
      </c>
      <c r="C92" s="46"/>
      <c r="D92" s="31"/>
      <c r="E92" s="571"/>
      <c r="F92" s="571"/>
      <c r="G92" s="571"/>
      <c r="H92" s="42"/>
      <c r="I92" s="42"/>
      <c r="J92" s="42"/>
      <c r="K92" s="42"/>
      <c r="L92" s="28"/>
      <c r="M92" s="28"/>
      <c r="N92" s="28"/>
      <c r="O92" s="28"/>
      <c r="P92" s="30"/>
      <c r="Q92" s="30"/>
      <c r="R92" s="30"/>
      <c r="S92" s="30"/>
      <c r="T92" s="30"/>
      <c r="U92" s="24"/>
      <c r="V92" s="359"/>
      <c r="W92" s="25"/>
      <c r="X92" s="26"/>
    </row>
    <row r="93" spans="1:24" ht="14.25" thickBot="1" thickTop="1">
      <c r="A93" s="97"/>
      <c r="B93" s="103" t="s">
        <v>0</v>
      </c>
      <c r="C93" s="46"/>
      <c r="D93" s="31"/>
      <c r="E93" s="28"/>
      <c r="F93" s="29"/>
      <c r="G93" s="29"/>
      <c r="H93" s="29"/>
      <c r="I93" s="29"/>
      <c r="J93" s="29"/>
      <c r="K93" s="29"/>
      <c r="L93" s="28"/>
      <c r="M93" s="28"/>
      <c r="N93" s="28"/>
      <c r="O93" s="28"/>
      <c r="P93" s="30"/>
      <c r="Q93" s="30"/>
      <c r="R93" s="30"/>
      <c r="S93" s="30"/>
      <c r="T93" s="30"/>
      <c r="U93" s="24"/>
      <c r="V93" s="359"/>
      <c r="W93" s="25"/>
      <c r="X93" s="26"/>
    </row>
    <row r="94" spans="1:24" ht="14.25" thickBot="1" thickTop="1">
      <c r="A94" s="97"/>
      <c r="B94" s="107" t="s">
        <v>5</v>
      </c>
      <c r="C94" s="110"/>
      <c r="D94" s="31"/>
      <c r="E94" s="32"/>
      <c r="F94" s="33"/>
      <c r="G94" s="34"/>
      <c r="H94" s="34"/>
      <c r="I94" s="34"/>
      <c r="J94" s="34"/>
      <c r="K94" s="34"/>
      <c r="L94" s="28"/>
      <c r="M94" s="28"/>
      <c r="N94" s="28"/>
      <c r="O94" s="28"/>
      <c r="P94" s="30"/>
      <c r="Q94" s="30"/>
      <c r="R94" s="30"/>
      <c r="S94" s="30"/>
      <c r="T94" s="30"/>
      <c r="U94" s="24"/>
      <c r="V94" s="359"/>
      <c r="W94" s="25"/>
      <c r="X94" s="26"/>
    </row>
    <row r="95" spans="1:24" ht="14.25" thickBot="1" thickTop="1">
      <c r="A95" s="97"/>
      <c r="B95" s="27" t="s">
        <v>3</v>
      </c>
      <c r="C95" s="111"/>
      <c r="D95" s="47"/>
      <c r="E95" s="35"/>
      <c r="F95" s="29"/>
      <c r="G95" s="29"/>
      <c r="H95" s="29"/>
      <c r="I95" s="29"/>
      <c r="J95" s="29"/>
      <c r="K95" s="29"/>
      <c r="L95" s="28"/>
      <c r="M95" s="36"/>
      <c r="N95" s="36"/>
      <c r="O95" s="36"/>
      <c r="P95" s="30"/>
      <c r="Q95" s="30"/>
      <c r="R95" s="30"/>
      <c r="S95" s="30"/>
      <c r="T95" s="30"/>
      <c r="U95" s="24"/>
      <c r="V95" s="359"/>
      <c r="W95" s="25"/>
      <c r="X95" s="26"/>
    </row>
    <row r="96" spans="1:24" ht="14.25" thickBot="1" thickTop="1">
      <c r="A96" s="97"/>
      <c r="B96" s="108" t="s">
        <v>4</v>
      </c>
      <c r="C96" s="112"/>
      <c r="D96" s="118"/>
      <c r="E96" s="119"/>
      <c r="F96" s="120"/>
      <c r="G96" s="120"/>
      <c r="H96" s="29"/>
      <c r="I96" s="29"/>
      <c r="J96" s="29"/>
      <c r="K96" s="29"/>
      <c r="L96" s="28"/>
      <c r="M96" s="28"/>
      <c r="N96" s="28"/>
      <c r="O96" s="28"/>
      <c r="P96" s="30"/>
      <c r="Q96" s="30"/>
      <c r="R96" s="30"/>
      <c r="S96" s="30"/>
      <c r="T96" s="30"/>
      <c r="U96" s="24"/>
      <c r="V96" s="359"/>
      <c r="W96" s="25"/>
      <c r="X96" s="26"/>
    </row>
    <row r="97" spans="1:24" ht="14.25" thickBot="1" thickTop="1">
      <c r="A97" s="97"/>
      <c r="B97" s="109" t="s">
        <v>1</v>
      </c>
      <c r="C97" s="113"/>
      <c r="D97" s="122" t="s">
        <v>50</v>
      </c>
      <c r="E97" s="123"/>
      <c r="F97" s="124"/>
      <c r="G97" s="125"/>
      <c r="H97" s="43"/>
      <c r="I97" s="43"/>
      <c r="J97" s="43"/>
      <c r="K97" s="43"/>
      <c r="L97" s="28"/>
      <c r="M97" s="28"/>
      <c r="N97" s="28"/>
      <c r="O97" s="28"/>
      <c r="P97" s="30"/>
      <c r="Q97" s="30"/>
      <c r="R97" s="30"/>
      <c r="S97" s="30"/>
      <c r="T97" s="30"/>
      <c r="U97" s="24"/>
      <c r="V97" s="359"/>
      <c r="W97" s="25"/>
      <c r="X97" s="26"/>
    </row>
    <row r="98" spans="1:24" ht="14.25" thickBot="1" thickTop="1">
      <c r="A98" s="97"/>
      <c r="B98" s="114" t="s">
        <v>2</v>
      </c>
      <c r="C98" s="111"/>
      <c r="D98" s="121" t="s">
        <v>12</v>
      </c>
      <c r="E98" s="115"/>
      <c r="F98" s="116"/>
      <c r="G98" s="117"/>
      <c r="H98" s="43"/>
      <c r="I98" s="43"/>
      <c r="J98" s="43"/>
      <c r="K98" s="43"/>
      <c r="L98" s="28"/>
      <c r="M98" s="28"/>
      <c r="N98" s="28" t="s">
        <v>11</v>
      </c>
      <c r="O98" s="28"/>
      <c r="P98" s="30"/>
      <c r="Q98" s="30"/>
      <c r="R98" s="30"/>
      <c r="S98" s="30"/>
      <c r="T98" s="30"/>
      <c r="U98" s="24"/>
      <c r="V98" s="359"/>
      <c r="W98" s="25"/>
      <c r="X98" s="26"/>
    </row>
    <row r="99" ht="13.5" thickTop="1"/>
  </sheetData>
  <sheetProtection/>
  <mergeCells count="52">
    <mergeCell ref="E92:G92"/>
    <mergeCell ref="X29:X30"/>
    <mergeCell ref="D31:X31"/>
    <mergeCell ref="D49:X49"/>
    <mergeCell ref="L50:P50"/>
    <mergeCell ref="Q50:T50"/>
    <mergeCell ref="U50:U51"/>
    <mergeCell ref="D61:X61"/>
    <mergeCell ref="D66:X66"/>
    <mergeCell ref="D85:X85"/>
    <mergeCell ref="B50:B51"/>
    <mergeCell ref="D50:D51"/>
    <mergeCell ref="E50:E51"/>
    <mergeCell ref="G50:G51"/>
    <mergeCell ref="H50:K50"/>
    <mergeCell ref="D52:X52"/>
    <mergeCell ref="W50:W51"/>
    <mergeCell ref="X50:X51"/>
    <mergeCell ref="V50:V51"/>
    <mergeCell ref="B29:B30"/>
    <mergeCell ref="D29:D30"/>
    <mergeCell ref="E29:E30"/>
    <mergeCell ref="G29:G30"/>
    <mergeCell ref="H29:K29"/>
    <mergeCell ref="L29:P29"/>
    <mergeCell ref="D21:X21"/>
    <mergeCell ref="Q3:T3"/>
    <mergeCell ref="D32:X32"/>
    <mergeCell ref="D40:X40"/>
    <mergeCell ref="D14:X14"/>
    <mergeCell ref="D28:X28"/>
    <mergeCell ref="Q29:T29"/>
    <mergeCell ref="U29:U30"/>
    <mergeCell ref="V29:V30"/>
    <mergeCell ref="W29:W30"/>
    <mergeCell ref="U3:U4"/>
    <mergeCell ref="V3:V4"/>
    <mergeCell ref="B1:X2"/>
    <mergeCell ref="B3:B4"/>
    <mergeCell ref="D3:D4"/>
    <mergeCell ref="E3:E4"/>
    <mergeCell ref="G3:G4"/>
    <mergeCell ref="D88:X88"/>
    <mergeCell ref="D17:X17"/>
    <mergeCell ref="X3:X4"/>
    <mergeCell ref="D9:X9"/>
    <mergeCell ref="D12:X12"/>
    <mergeCell ref="W3:W4"/>
    <mergeCell ref="D6:X6"/>
    <mergeCell ref="H3:K3"/>
    <mergeCell ref="D5:X5"/>
    <mergeCell ref="L3:P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"/>
  <sheetViews>
    <sheetView zoomScale="70" zoomScaleNormal="70" zoomScalePageLayoutView="0" workbookViewId="0" topLeftCell="A46">
      <selection activeCell="O62" sqref="O62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8.00390625" style="0" customWidth="1"/>
    <col min="4" max="4" width="7.57421875" style="0" customWidth="1"/>
    <col min="5" max="5" width="8.28125" style="0" bestFit="1" customWidth="1"/>
    <col min="6" max="6" width="10.421875" style="0" customWidth="1"/>
    <col min="7" max="7" width="14.8515625" style="0" customWidth="1"/>
    <col min="8" max="12" width="8.57421875" style="0" bestFit="1" customWidth="1"/>
    <col min="13" max="13" width="11.00390625" style="0" customWidth="1"/>
    <col min="14" max="15" width="11.421875" style="0" customWidth="1"/>
    <col min="16" max="16" width="8.421875" style="0" customWidth="1"/>
    <col min="17" max="17" width="5.421875" style="0" customWidth="1"/>
  </cols>
  <sheetData>
    <row r="1" spans="1:16" ht="22.5" customHeight="1">
      <c r="A1" s="5"/>
      <c r="B1" s="589" t="s">
        <v>41</v>
      </c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1"/>
    </row>
    <row r="2" spans="1:16" ht="11.25" customHeight="1" thickBot="1">
      <c r="A2" s="126"/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3"/>
    </row>
    <row r="3" spans="1:16" ht="16.5" customHeight="1" thickBot="1" thickTop="1">
      <c r="A3" s="129"/>
      <c r="B3" s="594" t="s">
        <v>17</v>
      </c>
      <c r="C3" s="596" t="s">
        <v>18</v>
      </c>
      <c r="D3" s="596" t="s">
        <v>23</v>
      </c>
      <c r="E3" s="596" t="s">
        <v>19</v>
      </c>
      <c r="F3" s="127" t="s">
        <v>20</v>
      </c>
      <c r="G3" s="598" t="s">
        <v>63</v>
      </c>
      <c r="H3" s="605" t="s">
        <v>22</v>
      </c>
      <c r="I3" s="605"/>
      <c r="J3" s="605"/>
      <c r="K3" s="605"/>
      <c r="L3" s="606"/>
      <c r="M3" s="607" t="s">
        <v>49</v>
      </c>
      <c r="N3" s="601" t="s">
        <v>48</v>
      </c>
      <c r="O3" s="601" t="s">
        <v>47</v>
      </c>
      <c r="P3" s="603" t="s">
        <v>46</v>
      </c>
    </row>
    <row r="4" spans="1:16" ht="19.5" customHeight="1" thickBot="1" thickTop="1">
      <c r="A4" s="128" t="s">
        <v>8</v>
      </c>
      <c r="B4" s="595"/>
      <c r="C4" s="597"/>
      <c r="D4" s="597"/>
      <c r="E4" s="597"/>
      <c r="F4" s="128" t="s">
        <v>21</v>
      </c>
      <c r="G4" s="599"/>
      <c r="H4" s="144">
        <v>1</v>
      </c>
      <c r="I4" s="144">
        <v>2</v>
      </c>
      <c r="J4" s="145">
        <v>3</v>
      </c>
      <c r="K4" s="146">
        <v>4</v>
      </c>
      <c r="L4" s="145" t="s">
        <v>52</v>
      </c>
      <c r="M4" s="608"/>
      <c r="N4" s="602"/>
      <c r="O4" s="602"/>
      <c r="P4" s="604"/>
    </row>
    <row r="5" spans="1:16" ht="16.5" thickBot="1" thickTop="1">
      <c r="A5" s="320"/>
      <c r="B5" s="321"/>
      <c r="C5" s="322"/>
      <c r="D5" s="322"/>
      <c r="E5" s="322"/>
      <c r="F5" s="323"/>
      <c r="G5" s="323" t="s">
        <v>150</v>
      </c>
      <c r="H5" s="323"/>
      <c r="I5" s="323"/>
      <c r="J5" s="323"/>
      <c r="K5" s="323"/>
      <c r="L5" s="323"/>
      <c r="M5" s="323"/>
      <c r="N5" s="323"/>
      <c r="O5" s="323"/>
      <c r="P5" s="324"/>
    </row>
    <row r="6" spans="1:16" ht="16.5" thickBot="1" thickTop="1">
      <c r="A6" s="157"/>
      <c r="B6" s="130" t="s">
        <v>53</v>
      </c>
      <c r="C6" s="600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6"/>
    </row>
    <row r="7" spans="1:16" ht="17.25" thickBot="1" thickTop="1">
      <c r="A7" s="511">
        <v>1</v>
      </c>
      <c r="B7" s="159" t="s">
        <v>37</v>
      </c>
      <c r="C7" s="160">
        <v>30.6</v>
      </c>
      <c r="D7" s="188">
        <v>2</v>
      </c>
      <c r="E7" s="161" t="s">
        <v>9</v>
      </c>
      <c r="F7" s="162" t="s">
        <v>32</v>
      </c>
      <c r="G7" s="163" t="s">
        <v>31</v>
      </c>
      <c r="H7" s="512">
        <v>15</v>
      </c>
      <c r="I7" s="513">
        <v>17.5</v>
      </c>
      <c r="J7" s="514">
        <v>17.5</v>
      </c>
      <c r="K7" s="164"/>
      <c r="L7" s="165">
        <v>17.5</v>
      </c>
      <c r="M7" s="166">
        <v>17.5</v>
      </c>
      <c r="N7" s="167">
        <f>0.8172*2</f>
        <v>1.6344</v>
      </c>
      <c r="O7" s="168">
        <f>N7*M7</f>
        <v>28.602</v>
      </c>
      <c r="P7" s="169" t="s">
        <v>224</v>
      </c>
    </row>
    <row r="8" spans="1:16" ht="17.25" thickBot="1" thickTop="1">
      <c r="A8" s="511">
        <v>2</v>
      </c>
      <c r="B8" s="159" t="s">
        <v>167</v>
      </c>
      <c r="C8" s="160">
        <v>29.35</v>
      </c>
      <c r="D8" s="188" t="s">
        <v>225</v>
      </c>
      <c r="E8" s="161" t="s">
        <v>9</v>
      </c>
      <c r="F8" s="162" t="s">
        <v>32</v>
      </c>
      <c r="G8" s="163" t="s">
        <v>31</v>
      </c>
      <c r="H8" s="515">
        <v>15</v>
      </c>
      <c r="I8" s="516">
        <v>17.5</v>
      </c>
      <c r="J8" s="516">
        <v>20</v>
      </c>
      <c r="K8" s="38"/>
      <c r="L8" s="517">
        <v>20</v>
      </c>
      <c r="M8" s="170">
        <v>20</v>
      </c>
      <c r="N8" s="171">
        <f>0.85095*2</f>
        <v>1.7019</v>
      </c>
      <c r="O8" s="172">
        <f>N8*M8</f>
        <v>34.038</v>
      </c>
      <c r="P8" s="173" t="s">
        <v>226</v>
      </c>
    </row>
    <row r="9" spans="1:16" ht="17.25" thickBot="1" thickTop="1">
      <c r="A9" s="511">
        <v>3</v>
      </c>
      <c r="B9" s="159" t="s">
        <v>64</v>
      </c>
      <c r="C9" s="174">
        <v>33.75</v>
      </c>
      <c r="D9" s="217">
        <v>3</v>
      </c>
      <c r="E9" s="175" t="s">
        <v>9</v>
      </c>
      <c r="F9" s="176" t="s">
        <v>32</v>
      </c>
      <c r="G9" s="177" t="s">
        <v>31</v>
      </c>
      <c r="H9" s="518">
        <v>25</v>
      </c>
      <c r="I9" s="519">
        <v>27.5</v>
      </c>
      <c r="J9" s="519">
        <v>30</v>
      </c>
      <c r="K9" s="178"/>
      <c r="L9" s="520">
        <v>30</v>
      </c>
      <c r="M9" s="179">
        <v>30</v>
      </c>
      <c r="N9" s="180">
        <f>0.7484*2</f>
        <v>1.4968</v>
      </c>
      <c r="O9" s="181">
        <f>N9*M9</f>
        <v>44.903999999999996</v>
      </c>
      <c r="P9" s="182" t="s">
        <v>227</v>
      </c>
    </row>
    <row r="10" spans="1:16" ht="16.5" thickBot="1" thickTop="1">
      <c r="A10" s="157"/>
      <c r="B10" s="130" t="s">
        <v>54</v>
      </c>
      <c r="C10" s="58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4"/>
    </row>
    <row r="11" spans="1:16" ht="17.25" thickBot="1" thickTop="1">
      <c r="A11" s="511">
        <v>1</v>
      </c>
      <c r="B11" s="159" t="s">
        <v>77</v>
      </c>
      <c r="C11" s="183">
        <v>43.75</v>
      </c>
      <c r="D11" s="188">
        <v>4</v>
      </c>
      <c r="E11" s="161" t="s">
        <v>9</v>
      </c>
      <c r="F11" s="184" t="s">
        <v>30</v>
      </c>
      <c r="G11" s="185" t="s">
        <v>78</v>
      </c>
      <c r="H11" s="521">
        <v>50</v>
      </c>
      <c r="I11" s="522">
        <v>50</v>
      </c>
      <c r="J11" s="523">
        <v>55</v>
      </c>
      <c r="K11" s="206"/>
      <c r="L11" s="207">
        <v>50</v>
      </c>
      <c r="M11" s="186">
        <v>50</v>
      </c>
      <c r="N11" s="187">
        <v>1.18337</v>
      </c>
      <c r="O11" s="172">
        <f>N11*M11</f>
        <v>59.1685</v>
      </c>
      <c r="P11" s="173" t="s">
        <v>227</v>
      </c>
    </row>
    <row r="12" spans="1:16" ht="16.5" thickBot="1" thickTop="1">
      <c r="A12" s="157"/>
      <c r="B12" s="130" t="s">
        <v>55</v>
      </c>
      <c r="C12" s="580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2"/>
    </row>
    <row r="13" spans="1:16" ht="17.25" thickBot="1" thickTop="1">
      <c r="A13" s="511">
        <v>1</v>
      </c>
      <c r="B13" s="308" t="s">
        <v>34</v>
      </c>
      <c r="C13" s="183">
        <v>45.1</v>
      </c>
      <c r="D13" s="188">
        <v>4</v>
      </c>
      <c r="E13" s="161" t="s">
        <v>9</v>
      </c>
      <c r="F13" s="184" t="s">
        <v>16</v>
      </c>
      <c r="G13" s="185" t="s">
        <v>31</v>
      </c>
      <c r="H13" s="512">
        <v>30</v>
      </c>
      <c r="I13" s="513">
        <v>35</v>
      </c>
      <c r="J13" s="513">
        <v>35</v>
      </c>
      <c r="K13" s="164"/>
      <c r="L13" s="524">
        <v>30</v>
      </c>
      <c r="M13" s="186">
        <v>30</v>
      </c>
      <c r="N13" s="187">
        <v>1.2355</v>
      </c>
      <c r="O13" s="172">
        <f>N13*M13</f>
        <v>37.065</v>
      </c>
      <c r="P13" s="173" t="s">
        <v>227</v>
      </c>
    </row>
    <row r="14" spans="1:16" ht="17.25" thickBot="1" thickTop="1">
      <c r="A14" s="511">
        <v>2</v>
      </c>
      <c r="B14" s="308" t="s">
        <v>141</v>
      </c>
      <c r="C14" s="160">
        <v>54.2</v>
      </c>
      <c r="D14" s="525">
        <v>4</v>
      </c>
      <c r="E14" s="188" t="s">
        <v>9</v>
      </c>
      <c r="F14" s="189" t="s">
        <v>33</v>
      </c>
      <c r="G14" s="185" t="s">
        <v>228</v>
      </c>
      <c r="H14" s="512">
        <v>35</v>
      </c>
      <c r="I14" s="514">
        <v>37.5</v>
      </c>
      <c r="J14" s="514">
        <v>40</v>
      </c>
      <c r="K14" s="164"/>
      <c r="L14" s="524">
        <v>40</v>
      </c>
      <c r="M14" s="170">
        <v>40</v>
      </c>
      <c r="N14" s="190">
        <v>1.0716</v>
      </c>
      <c r="O14" s="191">
        <f>N14*M14</f>
        <v>42.864000000000004</v>
      </c>
      <c r="P14" s="192" t="s">
        <v>227</v>
      </c>
    </row>
    <row r="15" spans="1:16" ht="17.25" thickBot="1" thickTop="1">
      <c r="A15" s="526">
        <v>3</v>
      </c>
      <c r="B15" s="201" t="s">
        <v>39</v>
      </c>
      <c r="C15" s="202">
        <v>52.4</v>
      </c>
      <c r="D15" s="210">
        <v>4</v>
      </c>
      <c r="E15" s="203" t="s">
        <v>9</v>
      </c>
      <c r="F15" s="204" t="s">
        <v>30</v>
      </c>
      <c r="G15" s="205" t="s">
        <v>31</v>
      </c>
      <c r="H15" s="527">
        <v>50</v>
      </c>
      <c r="I15" s="528">
        <v>55</v>
      </c>
      <c r="J15" s="529">
        <v>57.5</v>
      </c>
      <c r="K15" s="530"/>
      <c r="L15" s="531">
        <v>55</v>
      </c>
      <c r="M15" s="170">
        <v>55</v>
      </c>
      <c r="N15" s="187">
        <v>0.9583</v>
      </c>
      <c r="O15" s="199">
        <f>N15*M15</f>
        <v>52.706500000000005</v>
      </c>
      <c r="P15" s="173" t="s">
        <v>227</v>
      </c>
    </row>
    <row r="16" spans="1:16" ht="16.5" thickBot="1" thickTop="1">
      <c r="A16" s="157"/>
      <c r="B16" s="130" t="s">
        <v>79</v>
      </c>
      <c r="C16" s="580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2"/>
    </row>
    <row r="17" spans="1:16" ht="17.25" thickBot="1" thickTop="1">
      <c r="A17" s="511">
        <v>1</v>
      </c>
      <c r="B17" s="159" t="s">
        <v>36</v>
      </c>
      <c r="C17" s="160">
        <v>57.1</v>
      </c>
      <c r="D17" s="525">
        <v>3</v>
      </c>
      <c r="E17" s="188" t="s">
        <v>9</v>
      </c>
      <c r="F17" s="189" t="s">
        <v>32</v>
      </c>
      <c r="G17" s="185" t="s">
        <v>31</v>
      </c>
      <c r="H17" s="512">
        <v>25</v>
      </c>
      <c r="I17" s="514">
        <v>30</v>
      </c>
      <c r="J17" s="513">
        <v>35</v>
      </c>
      <c r="K17" s="164"/>
      <c r="L17" s="524">
        <v>30</v>
      </c>
      <c r="M17" s="170">
        <v>30</v>
      </c>
      <c r="N17" s="190">
        <v>0.88749</v>
      </c>
      <c r="O17" s="191">
        <f>N17*M17</f>
        <v>26.6247</v>
      </c>
      <c r="P17" s="192" t="s">
        <v>227</v>
      </c>
    </row>
    <row r="18" spans="1:16" ht="17.25" thickBot="1" thickTop="1">
      <c r="A18" s="511">
        <v>2</v>
      </c>
      <c r="B18" s="159" t="s">
        <v>155</v>
      </c>
      <c r="C18" s="174">
        <v>59.9</v>
      </c>
      <c r="D18" s="175">
        <v>4</v>
      </c>
      <c r="E18" s="193" t="s">
        <v>9</v>
      </c>
      <c r="F18" s="194" t="s">
        <v>30</v>
      </c>
      <c r="G18" s="177" t="s">
        <v>156</v>
      </c>
      <c r="H18" s="518">
        <v>70</v>
      </c>
      <c r="I18" s="519">
        <v>75</v>
      </c>
      <c r="J18" s="519">
        <v>80</v>
      </c>
      <c r="K18" s="178"/>
      <c r="L18" s="520">
        <v>80</v>
      </c>
      <c r="M18" s="170">
        <v>80</v>
      </c>
      <c r="N18" s="220">
        <v>0.8342</v>
      </c>
      <c r="O18" s="168">
        <f>N18*M18</f>
        <v>66.736</v>
      </c>
      <c r="P18" s="169" t="s">
        <v>227</v>
      </c>
    </row>
    <row r="19" spans="1:16" ht="17.25" thickBot="1" thickTop="1">
      <c r="A19" s="511">
        <v>3</v>
      </c>
      <c r="B19" s="159" t="s">
        <v>40</v>
      </c>
      <c r="C19" s="160">
        <v>59.4</v>
      </c>
      <c r="D19" s="161">
        <v>5</v>
      </c>
      <c r="E19" s="195" t="s">
        <v>9</v>
      </c>
      <c r="F19" s="196" t="s">
        <v>30</v>
      </c>
      <c r="G19" s="163" t="s">
        <v>31</v>
      </c>
      <c r="H19" s="515">
        <v>37.5</v>
      </c>
      <c r="I19" s="516">
        <v>42.5</v>
      </c>
      <c r="J19" s="532">
        <v>45</v>
      </c>
      <c r="K19" s="38"/>
      <c r="L19" s="39">
        <v>42.5</v>
      </c>
      <c r="M19" s="198">
        <v>42.5</v>
      </c>
      <c r="N19" s="187">
        <v>0.84105</v>
      </c>
      <c r="O19" s="199">
        <f>N19*M19</f>
        <v>35.744625</v>
      </c>
      <c r="P19" s="173" t="s">
        <v>226</v>
      </c>
    </row>
    <row r="20" spans="1:16" ht="17.25" thickBot="1" thickTop="1">
      <c r="A20" s="511">
        <v>4</v>
      </c>
      <c r="B20" s="159" t="s">
        <v>132</v>
      </c>
      <c r="C20" s="160">
        <v>56.65</v>
      </c>
      <c r="D20" s="525">
        <v>4</v>
      </c>
      <c r="E20" s="188" t="s">
        <v>9</v>
      </c>
      <c r="F20" s="189" t="s">
        <v>76</v>
      </c>
      <c r="G20" s="185" t="s">
        <v>228</v>
      </c>
      <c r="H20" s="515">
        <v>65</v>
      </c>
      <c r="I20" s="532">
        <v>70</v>
      </c>
      <c r="J20" s="532">
        <v>70</v>
      </c>
      <c r="K20" s="253"/>
      <c r="L20" s="39">
        <v>65</v>
      </c>
      <c r="M20" s="170">
        <v>65</v>
      </c>
      <c r="N20" s="190">
        <v>0.882</v>
      </c>
      <c r="O20" s="199">
        <f>N20*M20</f>
        <v>57.33</v>
      </c>
      <c r="P20" s="192" t="s">
        <v>226</v>
      </c>
    </row>
    <row r="21" spans="1:16" ht="17.25" thickBot="1" thickTop="1">
      <c r="A21" s="511">
        <v>5</v>
      </c>
      <c r="B21" s="159" t="s">
        <v>129</v>
      </c>
      <c r="C21" s="160">
        <v>56.75</v>
      </c>
      <c r="D21" s="525">
        <v>4</v>
      </c>
      <c r="E21" s="188" t="s">
        <v>9</v>
      </c>
      <c r="F21" s="189" t="s">
        <v>76</v>
      </c>
      <c r="G21" s="185" t="s">
        <v>228</v>
      </c>
      <c r="H21" s="533">
        <v>65</v>
      </c>
      <c r="I21" s="522">
        <v>70</v>
      </c>
      <c r="J21" s="523">
        <v>72.5</v>
      </c>
      <c r="K21" s="206"/>
      <c r="L21" s="207">
        <v>70</v>
      </c>
      <c r="M21" s="170">
        <v>70</v>
      </c>
      <c r="N21" s="190">
        <v>0.8804</v>
      </c>
      <c r="O21" s="199">
        <f>N21*M21</f>
        <v>61.628</v>
      </c>
      <c r="P21" s="192" t="s">
        <v>227</v>
      </c>
    </row>
    <row r="22" spans="1:16" ht="17.25" thickBot="1" thickTop="1">
      <c r="A22" s="309"/>
      <c r="B22" s="310"/>
      <c r="C22" s="311"/>
      <c r="D22" s="312"/>
      <c r="E22" s="313"/>
      <c r="F22" s="314"/>
      <c r="G22" s="325" t="s">
        <v>151</v>
      </c>
      <c r="H22" s="314"/>
      <c r="I22" s="314"/>
      <c r="J22" s="314"/>
      <c r="K22" s="314"/>
      <c r="L22" s="315"/>
      <c r="M22" s="316"/>
      <c r="N22" s="317"/>
      <c r="O22" s="318"/>
      <c r="P22" s="319"/>
    </row>
    <row r="23" spans="1:16" ht="16.5" thickBot="1" thickTop="1">
      <c r="A23" s="157"/>
      <c r="B23" s="130" t="s">
        <v>56</v>
      </c>
      <c r="C23" s="583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4"/>
    </row>
    <row r="24" spans="1:16" ht="17.25" thickBot="1" thickTop="1">
      <c r="A24" s="511">
        <v>1</v>
      </c>
      <c r="B24" s="159" t="s">
        <v>169</v>
      </c>
      <c r="C24" s="202">
        <v>64.15</v>
      </c>
      <c r="D24" s="210">
        <v>5</v>
      </c>
      <c r="E24" s="203" t="s">
        <v>9</v>
      </c>
      <c r="F24" s="204" t="s">
        <v>30</v>
      </c>
      <c r="G24" s="205" t="s">
        <v>156</v>
      </c>
      <c r="H24" s="534">
        <v>70</v>
      </c>
      <c r="I24" s="535">
        <v>80</v>
      </c>
      <c r="J24" s="536">
        <v>82.5</v>
      </c>
      <c r="K24" s="253"/>
      <c r="L24" s="254">
        <v>80</v>
      </c>
      <c r="M24" s="198">
        <v>80</v>
      </c>
      <c r="N24" s="250">
        <v>0.7824</v>
      </c>
      <c r="O24" s="251">
        <f>N24*M24</f>
        <v>62.592</v>
      </c>
      <c r="P24" s="255" t="s">
        <v>227</v>
      </c>
    </row>
    <row r="25" spans="1:16" ht="17.25" thickBot="1" thickTop="1">
      <c r="A25" s="511">
        <v>2</v>
      </c>
      <c r="B25" s="159" t="s">
        <v>157</v>
      </c>
      <c r="C25" s="160">
        <v>67.45</v>
      </c>
      <c r="D25" s="161">
        <v>5</v>
      </c>
      <c r="E25" s="195" t="s">
        <v>9</v>
      </c>
      <c r="F25" s="196" t="s">
        <v>30</v>
      </c>
      <c r="G25" s="163" t="s">
        <v>156</v>
      </c>
      <c r="H25" s="515">
        <v>55</v>
      </c>
      <c r="I25" s="516">
        <v>65</v>
      </c>
      <c r="J25" s="532">
        <v>70</v>
      </c>
      <c r="K25" s="38"/>
      <c r="L25" s="39">
        <v>65</v>
      </c>
      <c r="M25" s="198">
        <v>65</v>
      </c>
      <c r="N25" s="187">
        <v>0.74887</v>
      </c>
      <c r="O25" s="172">
        <f>N25*M25</f>
        <v>48.67655</v>
      </c>
      <c r="P25" s="173" t="s">
        <v>226</v>
      </c>
    </row>
    <row r="26" spans="1:16" ht="17.25" thickBot="1" thickTop="1">
      <c r="A26" s="526">
        <v>3</v>
      </c>
      <c r="B26" s="201" t="s">
        <v>143</v>
      </c>
      <c r="C26" s="202">
        <v>65.3</v>
      </c>
      <c r="D26" s="210">
        <v>5</v>
      </c>
      <c r="E26" s="203" t="s">
        <v>9</v>
      </c>
      <c r="F26" s="204" t="s">
        <v>16</v>
      </c>
      <c r="G26" s="185" t="s">
        <v>228</v>
      </c>
      <c r="H26" s="515">
        <v>95</v>
      </c>
      <c r="I26" s="516">
        <v>100</v>
      </c>
      <c r="J26" s="532">
        <v>105</v>
      </c>
      <c r="K26" s="38"/>
      <c r="L26" s="39">
        <v>100</v>
      </c>
      <c r="M26" s="198">
        <v>100</v>
      </c>
      <c r="N26" s="250">
        <v>0.77015</v>
      </c>
      <c r="O26" s="199">
        <f>N26*M26</f>
        <v>77.015</v>
      </c>
      <c r="P26" s="255" t="s">
        <v>226</v>
      </c>
    </row>
    <row r="27" spans="1:16" ht="17.25" thickBot="1" thickTop="1">
      <c r="A27" s="526">
        <v>4</v>
      </c>
      <c r="B27" s="201" t="s">
        <v>71</v>
      </c>
      <c r="C27" s="202">
        <v>63.05</v>
      </c>
      <c r="D27" s="210">
        <v>5</v>
      </c>
      <c r="E27" s="203" t="s">
        <v>9</v>
      </c>
      <c r="F27" s="204" t="s">
        <v>16</v>
      </c>
      <c r="G27" s="205" t="s">
        <v>27</v>
      </c>
      <c r="H27" s="515">
        <v>90</v>
      </c>
      <c r="I27" s="516">
        <v>95</v>
      </c>
      <c r="J27" s="516">
        <v>100</v>
      </c>
      <c r="K27" s="38"/>
      <c r="L27" s="39">
        <v>100</v>
      </c>
      <c r="M27" s="198">
        <v>100</v>
      </c>
      <c r="N27" s="250">
        <v>0.79477</v>
      </c>
      <c r="O27" s="213">
        <f>N27*M27</f>
        <v>79.477</v>
      </c>
      <c r="P27" s="255" t="s">
        <v>229</v>
      </c>
    </row>
    <row r="28" spans="1:16" ht="16.5" thickBot="1" thickTop="1">
      <c r="A28" s="157"/>
      <c r="B28" s="131" t="s">
        <v>57</v>
      </c>
      <c r="C28" s="584"/>
      <c r="D28" s="581"/>
      <c r="E28" s="581"/>
      <c r="F28" s="581"/>
      <c r="G28" s="581"/>
      <c r="H28" s="581"/>
      <c r="I28" s="581"/>
      <c r="J28" s="581"/>
      <c r="K28" s="581"/>
      <c r="L28" s="581"/>
      <c r="M28" s="581"/>
      <c r="N28" s="581"/>
      <c r="O28" s="581"/>
      <c r="P28" s="585"/>
    </row>
    <row r="29" spans="1:16" ht="17.25" thickBot="1" thickTop="1">
      <c r="A29" s="511">
        <v>1</v>
      </c>
      <c r="B29" s="344" t="s">
        <v>140</v>
      </c>
      <c r="C29" s="160">
        <v>71.1</v>
      </c>
      <c r="D29" s="161">
        <v>5</v>
      </c>
      <c r="E29" s="161" t="s">
        <v>9</v>
      </c>
      <c r="F29" s="162" t="s">
        <v>26</v>
      </c>
      <c r="G29" s="185" t="s">
        <v>228</v>
      </c>
      <c r="H29" s="512">
        <v>50</v>
      </c>
      <c r="I29" s="514">
        <v>55</v>
      </c>
      <c r="J29" s="514">
        <v>57.5</v>
      </c>
      <c r="K29" s="164"/>
      <c r="L29" s="165">
        <v>57.5</v>
      </c>
      <c r="M29" s="170">
        <v>57.5</v>
      </c>
      <c r="N29" s="171">
        <v>0.867</v>
      </c>
      <c r="O29" s="199">
        <f>N29*M29</f>
        <v>49.8525</v>
      </c>
      <c r="P29" s="197" t="s">
        <v>227</v>
      </c>
    </row>
    <row r="30" spans="1:16" ht="17.25" thickBot="1" thickTop="1">
      <c r="A30" s="511">
        <v>2</v>
      </c>
      <c r="B30" s="159" t="s">
        <v>35</v>
      </c>
      <c r="C30" s="160">
        <v>69.15</v>
      </c>
      <c r="D30" s="161">
        <v>4</v>
      </c>
      <c r="E30" s="195" t="s">
        <v>9</v>
      </c>
      <c r="F30" s="196" t="s">
        <v>32</v>
      </c>
      <c r="G30" s="163" t="s">
        <v>31</v>
      </c>
      <c r="H30" s="515">
        <v>37.5</v>
      </c>
      <c r="I30" s="516">
        <v>42.5</v>
      </c>
      <c r="J30" s="532">
        <v>45</v>
      </c>
      <c r="K30" s="38"/>
      <c r="L30" s="39">
        <v>42.5</v>
      </c>
      <c r="M30" s="170">
        <v>42.5</v>
      </c>
      <c r="N30" s="187">
        <v>0.73352</v>
      </c>
      <c r="O30" s="172">
        <f>N30*M30</f>
        <v>31.174599999999998</v>
      </c>
      <c r="P30" s="197" t="s">
        <v>227</v>
      </c>
    </row>
    <row r="31" spans="1:16" ht="17.25" thickBot="1" thickTop="1">
      <c r="A31" s="511">
        <v>3</v>
      </c>
      <c r="B31" s="208" t="s">
        <v>126</v>
      </c>
      <c r="C31" s="160">
        <v>74.3</v>
      </c>
      <c r="D31" s="161">
        <v>5</v>
      </c>
      <c r="E31" s="161" t="s">
        <v>9</v>
      </c>
      <c r="F31" s="162" t="s">
        <v>30</v>
      </c>
      <c r="G31" s="185" t="s">
        <v>228</v>
      </c>
      <c r="H31" s="515">
        <v>92.5</v>
      </c>
      <c r="I31" s="516">
        <v>95</v>
      </c>
      <c r="J31" s="516">
        <v>97.5</v>
      </c>
      <c r="K31" s="38"/>
      <c r="L31" s="39">
        <v>97.5</v>
      </c>
      <c r="M31" s="170">
        <v>97.5</v>
      </c>
      <c r="N31" s="171">
        <v>0.69335</v>
      </c>
      <c r="O31" s="199">
        <f>N31*M31</f>
        <v>67.601625</v>
      </c>
      <c r="P31" s="197" t="s">
        <v>227</v>
      </c>
    </row>
    <row r="32" spans="1:16" ht="17.25" thickBot="1" thickTop="1">
      <c r="A32" s="511">
        <v>4</v>
      </c>
      <c r="B32" s="208" t="s">
        <v>145</v>
      </c>
      <c r="C32" s="160">
        <v>71.8</v>
      </c>
      <c r="D32" s="161">
        <v>6</v>
      </c>
      <c r="E32" s="161" t="s">
        <v>9</v>
      </c>
      <c r="F32" s="162" t="s">
        <v>16</v>
      </c>
      <c r="G32" s="185" t="s">
        <v>228</v>
      </c>
      <c r="H32" s="515">
        <v>72.5</v>
      </c>
      <c r="I32" s="516">
        <v>77.5</v>
      </c>
      <c r="J32" s="516">
        <v>85</v>
      </c>
      <c r="K32" s="38"/>
      <c r="L32" s="39">
        <v>85</v>
      </c>
      <c r="M32" s="170">
        <v>85</v>
      </c>
      <c r="N32" s="171">
        <v>0.7117</v>
      </c>
      <c r="O32" s="199">
        <f>N32*M32</f>
        <v>60.4945</v>
      </c>
      <c r="P32" s="197" t="s">
        <v>227</v>
      </c>
    </row>
    <row r="33" spans="1:16" ht="17.25" thickBot="1" thickTop="1">
      <c r="A33" s="511">
        <v>5</v>
      </c>
      <c r="B33" s="208" t="s">
        <v>230</v>
      </c>
      <c r="C33" s="160">
        <v>74.15</v>
      </c>
      <c r="D33" s="161">
        <v>5</v>
      </c>
      <c r="E33" s="161" t="s">
        <v>9</v>
      </c>
      <c r="F33" s="162" t="s">
        <v>16</v>
      </c>
      <c r="G33" s="163" t="s">
        <v>231</v>
      </c>
      <c r="H33" s="534">
        <v>80</v>
      </c>
      <c r="I33" s="535">
        <v>85</v>
      </c>
      <c r="J33" s="536">
        <v>92.5</v>
      </c>
      <c r="K33" s="253"/>
      <c r="L33" s="254">
        <v>85</v>
      </c>
      <c r="M33" s="170">
        <v>85</v>
      </c>
      <c r="N33" s="171">
        <v>0.69435</v>
      </c>
      <c r="O33" s="199">
        <f>N33*M33</f>
        <v>59.01975</v>
      </c>
      <c r="P33" s="197" t="s">
        <v>226</v>
      </c>
    </row>
    <row r="34" spans="1:16" ht="17.25" thickBot="1" thickTop="1">
      <c r="A34" s="309"/>
      <c r="B34" s="310"/>
      <c r="C34" s="311"/>
      <c r="D34" s="312"/>
      <c r="E34" s="313"/>
      <c r="F34" s="314"/>
      <c r="G34" s="325" t="s">
        <v>152</v>
      </c>
      <c r="H34" s="314"/>
      <c r="I34" s="314"/>
      <c r="J34" s="314"/>
      <c r="K34" s="314"/>
      <c r="L34" s="315"/>
      <c r="M34" s="316"/>
      <c r="N34" s="317"/>
      <c r="O34" s="318"/>
      <c r="P34" s="319"/>
    </row>
    <row r="35" spans="1:16" ht="16.5" thickBot="1" thickTop="1">
      <c r="A35" s="157"/>
      <c r="B35" s="130" t="s">
        <v>58</v>
      </c>
      <c r="C35" s="586"/>
      <c r="D35" s="578"/>
      <c r="E35" s="578"/>
      <c r="F35" s="578"/>
      <c r="G35" s="578"/>
      <c r="H35" s="578"/>
      <c r="I35" s="578"/>
      <c r="J35" s="578"/>
      <c r="K35" s="578"/>
      <c r="L35" s="578"/>
      <c r="M35" s="578"/>
      <c r="N35" s="578"/>
      <c r="O35" s="578"/>
      <c r="P35" s="587"/>
    </row>
    <row r="36" spans="1:16" ht="17.25" thickBot="1" thickTop="1">
      <c r="A36" s="511">
        <v>1</v>
      </c>
      <c r="B36" s="159" t="s">
        <v>14</v>
      </c>
      <c r="C36" s="160">
        <v>81.2</v>
      </c>
      <c r="D36" s="248">
        <v>6</v>
      </c>
      <c r="E36" s="248" t="s">
        <v>9</v>
      </c>
      <c r="F36" s="249" t="s">
        <v>16</v>
      </c>
      <c r="G36" s="185" t="s">
        <v>27</v>
      </c>
      <c r="H36" s="512">
        <v>105</v>
      </c>
      <c r="I36" s="514">
        <v>110</v>
      </c>
      <c r="J36" s="513">
        <v>120</v>
      </c>
      <c r="K36" s="164"/>
      <c r="L36" s="165">
        <v>110</v>
      </c>
      <c r="M36" s="170">
        <v>110</v>
      </c>
      <c r="N36" s="190">
        <v>0.6513</v>
      </c>
      <c r="O36" s="199">
        <f aca="true" t="shared" si="0" ref="O36:O41">N36*M36</f>
        <v>71.643</v>
      </c>
      <c r="P36" s="215" t="s">
        <v>227</v>
      </c>
    </row>
    <row r="37" spans="1:16" ht="17.25" thickBot="1" thickTop="1">
      <c r="A37" s="526">
        <v>2</v>
      </c>
      <c r="B37" s="209" t="s">
        <v>29</v>
      </c>
      <c r="C37" s="160">
        <v>76.1</v>
      </c>
      <c r="D37" s="210">
        <v>5</v>
      </c>
      <c r="E37" s="210" t="s">
        <v>9</v>
      </c>
      <c r="F37" s="211" t="s">
        <v>16</v>
      </c>
      <c r="G37" s="163" t="s">
        <v>232</v>
      </c>
      <c r="H37" s="515">
        <v>100</v>
      </c>
      <c r="I37" s="516">
        <v>105</v>
      </c>
      <c r="J37" s="532">
        <v>107.5</v>
      </c>
      <c r="K37" s="38"/>
      <c r="L37" s="39">
        <v>105</v>
      </c>
      <c r="M37" s="198">
        <v>105</v>
      </c>
      <c r="N37" s="212">
        <v>0.68125</v>
      </c>
      <c r="O37" s="251">
        <f t="shared" si="0"/>
        <v>71.53125</v>
      </c>
      <c r="P37" s="215" t="s">
        <v>226</v>
      </c>
    </row>
    <row r="38" spans="1:16" ht="17.25" thickBot="1" thickTop="1">
      <c r="A38" s="511">
        <v>3</v>
      </c>
      <c r="B38" s="158" t="s">
        <v>75</v>
      </c>
      <c r="C38" s="221">
        <v>77.55</v>
      </c>
      <c r="D38" s="161">
        <v>5</v>
      </c>
      <c r="E38" s="161" t="s">
        <v>9</v>
      </c>
      <c r="F38" s="162" t="s">
        <v>76</v>
      </c>
      <c r="G38" s="163" t="s">
        <v>74</v>
      </c>
      <c r="H38" s="515">
        <v>160</v>
      </c>
      <c r="I38" s="516">
        <v>165</v>
      </c>
      <c r="J38" s="532">
        <v>170</v>
      </c>
      <c r="K38" s="38"/>
      <c r="L38" s="39">
        <v>165</v>
      </c>
      <c r="M38" s="198">
        <v>165</v>
      </c>
      <c r="N38" s="250">
        <v>0.6721</v>
      </c>
      <c r="O38" s="251">
        <f t="shared" si="0"/>
        <v>110.8965</v>
      </c>
      <c r="P38" s="197" t="s">
        <v>227</v>
      </c>
    </row>
    <row r="39" spans="1:16" ht="17.25" thickBot="1" thickTop="1">
      <c r="A39" s="511">
        <v>4</v>
      </c>
      <c r="B39" s="158" t="s">
        <v>158</v>
      </c>
      <c r="C39" s="221">
        <v>77.35</v>
      </c>
      <c r="D39" s="161">
        <v>5</v>
      </c>
      <c r="E39" s="161" t="s">
        <v>9</v>
      </c>
      <c r="F39" s="162" t="s">
        <v>76</v>
      </c>
      <c r="G39" s="163" t="s">
        <v>156</v>
      </c>
      <c r="H39" s="537">
        <v>140</v>
      </c>
      <c r="I39" s="516">
        <v>140</v>
      </c>
      <c r="J39" s="532">
        <v>145</v>
      </c>
      <c r="K39" s="38"/>
      <c r="L39" s="39">
        <v>140</v>
      </c>
      <c r="M39" s="198">
        <v>140</v>
      </c>
      <c r="N39" s="250">
        <v>0.67335</v>
      </c>
      <c r="O39" s="251">
        <f t="shared" si="0"/>
        <v>94.269</v>
      </c>
      <c r="P39" s="197" t="s">
        <v>224</v>
      </c>
    </row>
    <row r="40" spans="1:16" ht="16.5" customHeight="1" thickBot="1" thickTop="1">
      <c r="A40" s="511">
        <v>5</v>
      </c>
      <c r="B40" s="158" t="s">
        <v>233</v>
      </c>
      <c r="C40" s="221">
        <v>76.7</v>
      </c>
      <c r="D40" s="161">
        <v>5</v>
      </c>
      <c r="E40" s="161" t="s">
        <v>9</v>
      </c>
      <c r="F40" s="162" t="s">
        <v>76</v>
      </c>
      <c r="G40" s="163" t="s">
        <v>156</v>
      </c>
      <c r="H40" s="515">
        <v>130</v>
      </c>
      <c r="I40" s="516">
        <v>140</v>
      </c>
      <c r="J40" s="516">
        <v>145</v>
      </c>
      <c r="K40" s="38"/>
      <c r="L40" s="39">
        <v>145</v>
      </c>
      <c r="M40" s="198">
        <v>145</v>
      </c>
      <c r="N40" s="250">
        <v>0.67735</v>
      </c>
      <c r="O40" s="251">
        <f t="shared" si="0"/>
        <v>98.21575</v>
      </c>
      <c r="P40" s="197" t="s">
        <v>226</v>
      </c>
    </row>
    <row r="41" spans="1:16" ht="16.5" customHeight="1" thickBot="1" thickTop="1">
      <c r="A41" s="526">
        <v>6</v>
      </c>
      <c r="B41" s="209" t="s">
        <v>133</v>
      </c>
      <c r="C41" s="160">
        <v>82.5</v>
      </c>
      <c r="D41" s="210">
        <v>4</v>
      </c>
      <c r="E41" s="210" t="s">
        <v>9</v>
      </c>
      <c r="F41" s="211" t="s">
        <v>26</v>
      </c>
      <c r="G41" s="185" t="s">
        <v>228</v>
      </c>
      <c r="H41" s="515">
        <v>147.5</v>
      </c>
      <c r="I41" s="516">
        <v>160</v>
      </c>
      <c r="J41" s="532">
        <v>170</v>
      </c>
      <c r="K41" s="38"/>
      <c r="L41" s="39">
        <v>160</v>
      </c>
      <c r="M41" s="198">
        <v>160</v>
      </c>
      <c r="N41" s="212">
        <v>0.6446</v>
      </c>
      <c r="O41" s="251">
        <f t="shared" si="0"/>
        <v>103.136</v>
      </c>
      <c r="P41" s="215" t="s">
        <v>227</v>
      </c>
    </row>
    <row r="42" spans="1:16" ht="16.5" customHeight="1" thickBot="1" thickTop="1">
      <c r="A42" s="326"/>
      <c r="B42" s="327" t="s">
        <v>65</v>
      </c>
      <c r="C42" s="575"/>
      <c r="D42" s="575"/>
      <c r="E42" s="575"/>
      <c r="F42" s="575"/>
      <c r="G42" s="575"/>
      <c r="H42" s="575"/>
      <c r="I42" s="575"/>
      <c r="J42" s="575"/>
      <c r="K42" s="575"/>
      <c r="L42" s="575"/>
      <c r="M42" s="575"/>
      <c r="N42" s="575"/>
      <c r="O42" s="575"/>
      <c r="P42" s="588"/>
    </row>
    <row r="43" spans="1:16" ht="16.5" customHeight="1" thickBot="1" thickTop="1">
      <c r="A43" s="511">
        <v>1</v>
      </c>
      <c r="B43" s="159" t="s">
        <v>142</v>
      </c>
      <c r="C43" s="160">
        <v>85.2</v>
      </c>
      <c r="D43" s="525">
        <v>5</v>
      </c>
      <c r="E43" s="188" t="s">
        <v>9</v>
      </c>
      <c r="F43" s="189" t="s">
        <v>33</v>
      </c>
      <c r="G43" s="185" t="s">
        <v>228</v>
      </c>
      <c r="H43" s="512">
        <v>125</v>
      </c>
      <c r="I43" s="514">
        <v>130</v>
      </c>
      <c r="J43" s="513">
        <v>135</v>
      </c>
      <c r="K43" s="164"/>
      <c r="L43" s="165">
        <v>130</v>
      </c>
      <c r="M43" s="170">
        <v>130</v>
      </c>
      <c r="N43" s="171">
        <v>0.6317</v>
      </c>
      <c r="O43" s="199">
        <f>N43*M43</f>
        <v>82.12100000000001</v>
      </c>
      <c r="P43" s="215" t="s">
        <v>227</v>
      </c>
    </row>
    <row r="44" spans="1:16" ht="16.5" customHeight="1" thickBot="1" thickTop="1">
      <c r="A44" s="511">
        <v>2</v>
      </c>
      <c r="B44" s="158" t="s">
        <v>159</v>
      </c>
      <c r="C44" s="221">
        <v>86.2</v>
      </c>
      <c r="D44" s="161">
        <v>5</v>
      </c>
      <c r="E44" s="161" t="s">
        <v>9</v>
      </c>
      <c r="F44" s="162" t="s">
        <v>76</v>
      </c>
      <c r="G44" s="163" t="s">
        <v>156</v>
      </c>
      <c r="H44" s="515">
        <v>150</v>
      </c>
      <c r="I44" s="532">
        <v>175</v>
      </c>
      <c r="J44" s="532">
        <v>175</v>
      </c>
      <c r="K44" s="38"/>
      <c r="L44" s="39">
        <v>150</v>
      </c>
      <c r="M44" s="170">
        <v>150</v>
      </c>
      <c r="N44" s="187">
        <v>0.62725</v>
      </c>
      <c r="O44" s="199">
        <f>N44*M44</f>
        <v>94.08749999999999</v>
      </c>
      <c r="P44" s="197" t="s">
        <v>227</v>
      </c>
    </row>
    <row r="45" spans="1:16" ht="16.5" customHeight="1" thickBot="1" thickTop="1">
      <c r="A45" s="511">
        <v>3</v>
      </c>
      <c r="B45" s="158" t="s">
        <v>139</v>
      </c>
      <c r="C45" s="160">
        <v>88.95</v>
      </c>
      <c r="D45" s="188">
        <v>5</v>
      </c>
      <c r="E45" s="217" t="s">
        <v>9</v>
      </c>
      <c r="F45" s="189" t="s">
        <v>26</v>
      </c>
      <c r="G45" s="185" t="s">
        <v>228</v>
      </c>
      <c r="H45" s="515">
        <v>97.5</v>
      </c>
      <c r="I45" s="516">
        <v>100</v>
      </c>
      <c r="J45" s="516">
        <v>107.5</v>
      </c>
      <c r="K45" s="38"/>
      <c r="L45" s="39">
        <v>107.5</v>
      </c>
      <c r="M45" s="219">
        <v>107.5</v>
      </c>
      <c r="N45" s="220">
        <v>0.615875</v>
      </c>
      <c r="O45" s="199">
        <f>N45*M45</f>
        <v>66.20656249999999</v>
      </c>
      <c r="P45" s="197" t="s">
        <v>226</v>
      </c>
    </row>
    <row r="46" spans="1:16" ht="16.5" customHeight="1" thickBot="1" thickTop="1">
      <c r="A46" s="526">
        <v>4</v>
      </c>
      <c r="B46" s="209" t="s">
        <v>69</v>
      </c>
      <c r="C46" s="202">
        <v>86.1</v>
      </c>
      <c r="D46" s="210">
        <v>5</v>
      </c>
      <c r="E46" s="188" t="s">
        <v>9</v>
      </c>
      <c r="F46" s="211" t="s">
        <v>26</v>
      </c>
      <c r="G46" s="205" t="s">
        <v>70</v>
      </c>
      <c r="H46" s="515">
        <v>190</v>
      </c>
      <c r="I46" s="516">
        <v>197.5</v>
      </c>
      <c r="J46" s="516">
        <v>205</v>
      </c>
      <c r="K46" s="38"/>
      <c r="L46" s="39">
        <v>205</v>
      </c>
      <c r="M46" s="170">
        <v>205</v>
      </c>
      <c r="N46" s="187">
        <v>0.6277</v>
      </c>
      <c r="O46" s="213">
        <f>N46*M46</f>
        <v>128.6785</v>
      </c>
      <c r="P46" s="214" t="s">
        <v>227</v>
      </c>
    </row>
    <row r="47" spans="1:16" ht="16.5" customHeight="1" thickBot="1" thickTop="1">
      <c r="A47" s="511">
        <v>5</v>
      </c>
      <c r="B47" s="158" t="s">
        <v>134</v>
      </c>
      <c r="C47" s="183">
        <v>89.3</v>
      </c>
      <c r="D47" s="188">
        <v>5</v>
      </c>
      <c r="E47" s="188" t="s">
        <v>9</v>
      </c>
      <c r="F47" s="189" t="s">
        <v>135</v>
      </c>
      <c r="G47" s="185" t="s">
        <v>228</v>
      </c>
      <c r="H47" s="534">
        <v>155</v>
      </c>
      <c r="I47" s="535">
        <v>157.5</v>
      </c>
      <c r="J47" s="536">
        <v>160</v>
      </c>
      <c r="K47" s="253"/>
      <c r="L47" s="254">
        <v>157.5</v>
      </c>
      <c r="M47" s="227">
        <v>157.5</v>
      </c>
      <c r="N47" s="187">
        <v>0.61455</v>
      </c>
      <c r="O47" s="172">
        <f>N47*M47*1.165</f>
        <v>112.76224312500001</v>
      </c>
      <c r="P47" s="197" t="s">
        <v>227</v>
      </c>
    </row>
    <row r="48" spans="1:16" ht="16.5" customHeight="1" thickBot="1" thickTop="1">
      <c r="A48" s="511">
        <v>6</v>
      </c>
      <c r="B48" s="158" t="s">
        <v>234</v>
      </c>
      <c r="C48" s="216">
        <v>89.8</v>
      </c>
      <c r="D48" s="188">
        <v>5</v>
      </c>
      <c r="E48" s="188" t="s">
        <v>9</v>
      </c>
      <c r="F48" s="189" t="s">
        <v>235</v>
      </c>
      <c r="G48" s="538" t="s">
        <v>228</v>
      </c>
      <c r="H48" s="527">
        <v>40</v>
      </c>
      <c r="I48" s="528">
        <v>42.5</v>
      </c>
      <c r="J48" s="528">
        <v>45</v>
      </c>
      <c r="K48" s="530"/>
      <c r="L48" s="307">
        <v>45</v>
      </c>
      <c r="M48" s="170">
        <v>45</v>
      </c>
      <c r="N48" s="187">
        <v>0.6126</v>
      </c>
      <c r="O48" s="199">
        <f>N48*M48*1.61</f>
        <v>44.382870000000004</v>
      </c>
      <c r="P48" s="197" t="s">
        <v>227</v>
      </c>
    </row>
    <row r="49" spans="1:16" ht="16.5" customHeight="1" thickBot="1" thickTop="1">
      <c r="A49" s="309"/>
      <c r="B49" s="310"/>
      <c r="C49" s="311"/>
      <c r="D49" s="312"/>
      <c r="E49" s="329"/>
      <c r="F49" s="330"/>
      <c r="G49" s="342" t="s">
        <v>153</v>
      </c>
      <c r="H49" s="330"/>
      <c r="I49" s="330"/>
      <c r="J49" s="330"/>
      <c r="K49" s="330"/>
      <c r="L49" s="331"/>
      <c r="M49" s="332"/>
      <c r="N49" s="333"/>
      <c r="O49" s="334"/>
      <c r="P49" s="335"/>
    </row>
    <row r="50" spans="1:16" ht="16.5" customHeight="1" thickBot="1" thickTop="1">
      <c r="A50" s="157"/>
      <c r="B50" s="131" t="s">
        <v>59</v>
      </c>
      <c r="C50" s="584"/>
      <c r="D50" s="575"/>
      <c r="E50" s="575"/>
      <c r="F50" s="575"/>
      <c r="G50" s="575"/>
      <c r="H50" s="575"/>
      <c r="I50" s="575"/>
      <c r="J50" s="575"/>
      <c r="K50" s="575"/>
      <c r="L50" s="575"/>
      <c r="M50" s="575"/>
      <c r="N50" s="575"/>
      <c r="O50" s="575"/>
      <c r="P50" s="588"/>
    </row>
    <row r="51" spans="1:16" ht="16.5" customHeight="1" thickBot="1" thickTop="1">
      <c r="A51" s="511">
        <v>1</v>
      </c>
      <c r="B51" s="158" t="s">
        <v>130</v>
      </c>
      <c r="C51" s="216">
        <v>91.7</v>
      </c>
      <c r="D51" s="217">
        <v>6</v>
      </c>
      <c r="E51" s="217" t="s">
        <v>9</v>
      </c>
      <c r="F51" s="218" t="s">
        <v>33</v>
      </c>
      <c r="G51" s="185" t="s">
        <v>228</v>
      </c>
      <c r="H51" s="512">
        <v>105</v>
      </c>
      <c r="I51" s="514">
        <v>110</v>
      </c>
      <c r="J51" s="514">
        <v>115</v>
      </c>
      <c r="K51" s="164"/>
      <c r="L51" s="165">
        <v>115</v>
      </c>
      <c r="M51" s="219">
        <v>115</v>
      </c>
      <c r="N51" s="220">
        <v>0.60575</v>
      </c>
      <c r="O51" s="168">
        <f>N51*M51</f>
        <v>69.66125</v>
      </c>
      <c r="P51" s="197" t="s">
        <v>226</v>
      </c>
    </row>
    <row r="52" spans="1:16" ht="16.5" customHeight="1" thickBot="1" thickTop="1">
      <c r="A52" s="511">
        <v>2</v>
      </c>
      <c r="B52" s="158" t="s">
        <v>236</v>
      </c>
      <c r="C52" s="216">
        <v>91.2</v>
      </c>
      <c r="D52" s="217">
        <v>6</v>
      </c>
      <c r="E52" s="217" t="s">
        <v>9</v>
      </c>
      <c r="F52" s="218" t="s">
        <v>33</v>
      </c>
      <c r="G52" s="185" t="s">
        <v>228</v>
      </c>
      <c r="H52" s="534">
        <v>125</v>
      </c>
      <c r="I52" s="536">
        <v>130</v>
      </c>
      <c r="J52" s="536">
        <v>130</v>
      </c>
      <c r="K52" s="253"/>
      <c r="L52" s="254">
        <v>125</v>
      </c>
      <c r="M52" s="219">
        <v>125</v>
      </c>
      <c r="N52" s="220">
        <v>0.6075</v>
      </c>
      <c r="O52" s="168">
        <f aca="true" t="shared" si="1" ref="O52:O57">N52*M52</f>
        <v>75.9375</v>
      </c>
      <c r="P52" s="197" t="s">
        <v>227</v>
      </c>
    </row>
    <row r="53" spans="1:16" ht="16.5" customHeight="1" thickBot="1" thickTop="1">
      <c r="A53" s="511">
        <v>3</v>
      </c>
      <c r="B53" s="158" t="s">
        <v>131</v>
      </c>
      <c r="C53" s="216">
        <v>94.3</v>
      </c>
      <c r="D53" s="217">
        <v>5</v>
      </c>
      <c r="E53" s="217" t="s">
        <v>9</v>
      </c>
      <c r="F53" s="218" t="s">
        <v>26</v>
      </c>
      <c r="G53" s="185" t="s">
        <v>228</v>
      </c>
      <c r="H53" s="515">
        <v>160</v>
      </c>
      <c r="I53" s="532">
        <v>170</v>
      </c>
      <c r="J53" s="516">
        <v>170</v>
      </c>
      <c r="K53" s="38"/>
      <c r="L53" s="39">
        <v>170</v>
      </c>
      <c r="M53" s="219">
        <v>170</v>
      </c>
      <c r="N53" s="220">
        <v>0.5971</v>
      </c>
      <c r="O53" s="168">
        <f t="shared" si="1"/>
        <v>101.50699999999999</v>
      </c>
      <c r="P53" s="197" t="s">
        <v>226</v>
      </c>
    </row>
    <row r="54" spans="1:16" ht="16.5" customHeight="1" thickBot="1" thickTop="1">
      <c r="A54" s="511">
        <v>4</v>
      </c>
      <c r="B54" s="158" t="s">
        <v>161</v>
      </c>
      <c r="C54" s="216">
        <v>96.7</v>
      </c>
      <c r="D54" s="217">
        <v>5</v>
      </c>
      <c r="E54" s="217" t="s">
        <v>9</v>
      </c>
      <c r="F54" s="218" t="s">
        <v>26</v>
      </c>
      <c r="G54" s="177" t="s">
        <v>156</v>
      </c>
      <c r="H54" s="515">
        <v>165</v>
      </c>
      <c r="I54" s="532">
        <v>175</v>
      </c>
      <c r="J54" s="532">
        <v>175</v>
      </c>
      <c r="K54" s="38"/>
      <c r="L54" s="39">
        <v>165</v>
      </c>
      <c r="M54" s="219">
        <v>165</v>
      </c>
      <c r="N54" s="220">
        <v>0.58995</v>
      </c>
      <c r="O54" s="168">
        <f t="shared" si="1"/>
        <v>97.34174999999999</v>
      </c>
      <c r="P54" s="197" t="s">
        <v>224</v>
      </c>
    </row>
    <row r="55" spans="1:16" ht="16.5" customHeight="1" thickBot="1" thickTop="1">
      <c r="A55" s="511">
        <v>5</v>
      </c>
      <c r="B55" s="158" t="s">
        <v>66</v>
      </c>
      <c r="C55" s="216">
        <v>90.75</v>
      </c>
      <c r="D55" s="217">
        <v>5</v>
      </c>
      <c r="E55" s="217" t="s">
        <v>9</v>
      </c>
      <c r="F55" s="218" t="s">
        <v>26</v>
      </c>
      <c r="G55" s="177" t="s">
        <v>67</v>
      </c>
      <c r="H55" s="515">
        <v>220</v>
      </c>
      <c r="I55" s="516">
        <v>230</v>
      </c>
      <c r="J55" s="532">
        <v>240</v>
      </c>
      <c r="K55" s="38"/>
      <c r="L55" s="39">
        <v>230</v>
      </c>
      <c r="M55" s="219">
        <v>230</v>
      </c>
      <c r="N55" s="220">
        <v>0.609125</v>
      </c>
      <c r="O55" s="168">
        <f>N55*M55</f>
        <v>140.09875</v>
      </c>
      <c r="P55" s="197" t="s">
        <v>227</v>
      </c>
    </row>
    <row r="56" spans="1:16" ht="16.5" customHeight="1" thickBot="1" thickTop="1">
      <c r="A56" s="511">
        <v>6</v>
      </c>
      <c r="B56" s="158" t="s">
        <v>237</v>
      </c>
      <c r="C56" s="216">
        <v>94.85</v>
      </c>
      <c r="D56" s="217">
        <v>6</v>
      </c>
      <c r="E56" s="217" t="s">
        <v>9</v>
      </c>
      <c r="F56" s="218" t="s">
        <v>26</v>
      </c>
      <c r="G56" s="177" t="s">
        <v>156</v>
      </c>
      <c r="H56" s="515">
        <v>125</v>
      </c>
      <c r="I56" s="516">
        <v>135</v>
      </c>
      <c r="J56" s="516">
        <v>140</v>
      </c>
      <c r="K56" s="38"/>
      <c r="L56" s="39">
        <v>140</v>
      </c>
      <c r="M56" s="219">
        <v>140</v>
      </c>
      <c r="N56" s="220">
        <v>0.595375</v>
      </c>
      <c r="O56" s="168">
        <f t="shared" si="1"/>
        <v>83.35249999999999</v>
      </c>
      <c r="P56" s="197" t="s">
        <v>238</v>
      </c>
    </row>
    <row r="57" spans="1:16" ht="16.5" customHeight="1" thickBot="1" thickTop="1">
      <c r="A57" s="511">
        <v>7</v>
      </c>
      <c r="B57" s="158" t="s">
        <v>144</v>
      </c>
      <c r="C57" s="216">
        <v>94.2</v>
      </c>
      <c r="D57" s="217">
        <v>5</v>
      </c>
      <c r="E57" s="217" t="s">
        <v>9</v>
      </c>
      <c r="F57" s="218" t="s">
        <v>26</v>
      </c>
      <c r="G57" s="185" t="s">
        <v>228</v>
      </c>
      <c r="H57" s="537">
        <v>155</v>
      </c>
      <c r="I57" s="516">
        <v>155</v>
      </c>
      <c r="J57" s="38">
        <v>0</v>
      </c>
      <c r="K57" s="38"/>
      <c r="L57" s="39">
        <v>155</v>
      </c>
      <c r="M57" s="219">
        <v>155</v>
      </c>
      <c r="N57" s="220">
        <v>0.5974</v>
      </c>
      <c r="O57" s="168">
        <f t="shared" si="1"/>
        <v>92.59700000000001</v>
      </c>
      <c r="P57" s="197" t="s">
        <v>239</v>
      </c>
    </row>
    <row r="58" spans="1:16" ht="16.5" customHeight="1" thickBot="1" thickTop="1">
      <c r="A58" s="511">
        <v>8</v>
      </c>
      <c r="B58" s="158" t="s">
        <v>15</v>
      </c>
      <c r="C58" s="216">
        <v>91.5</v>
      </c>
      <c r="D58" s="217">
        <v>5</v>
      </c>
      <c r="E58" s="217" t="s">
        <v>9</v>
      </c>
      <c r="F58" s="218" t="s">
        <v>24</v>
      </c>
      <c r="G58" s="177" t="s">
        <v>27</v>
      </c>
      <c r="H58" s="515">
        <v>135</v>
      </c>
      <c r="I58" s="532">
        <v>140</v>
      </c>
      <c r="J58" s="532">
        <v>140</v>
      </c>
      <c r="K58" s="38"/>
      <c r="L58" s="39">
        <v>135</v>
      </c>
      <c r="M58" s="219">
        <v>135</v>
      </c>
      <c r="N58" s="220">
        <v>0.6064</v>
      </c>
      <c r="O58" s="168">
        <f>N58*M58*1.291</f>
        <v>105.686424</v>
      </c>
      <c r="P58" s="197" t="s">
        <v>227</v>
      </c>
    </row>
    <row r="59" spans="1:16" ht="16.5" customHeight="1" thickBot="1" thickTop="1">
      <c r="A59" s="157"/>
      <c r="B59" s="131" t="s">
        <v>60</v>
      </c>
      <c r="C59" s="572"/>
      <c r="D59" s="573"/>
      <c r="E59" s="573"/>
      <c r="F59" s="573"/>
      <c r="G59" s="573"/>
      <c r="H59" s="573"/>
      <c r="I59" s="573"/>
      <c r="J59" s="573"/>
      <c r="K59" s="573"/>
      <c r="L59" s="573"/>
      <c r="M59" s="573"/>
      <c r="N59" s="573"/>
      <c r="O59" s="573"/>
      <c r="P59" s="574"/>
    </row>
    <row r="60" spans="1:16" ht="16.5" customHeight="1" thickBot="1" thickTop="1">
      <c r="A60" s="511">
        <v>1</v>
      </c>
      <c r="B60" s="158" t="s">
        <v>186</v>
      </c>
      <c r="C60" s="252">
        <v>109.75</v>
      </c>
      <c r="D60" s="210">
        <v>5</v>
      </c>
      <c r="E60" s="210" t="s">
        <v>9</v>
      </c>
      <c r="F60" s="211" t="s">
        <v>30</v>
      </c>
      <c r="G60" s="205" t="s">
        <v>31</v>
      </c>
      <c r="H60" s="534">
        <v>105</v>
      </c>
      <c r="I60" s="535">
        <v>107.5</v>
      </c>
      <c r="J60" s="535">
        <v>110</v>
      </c>
      <c r="K60" s="253"/>
      <c r="L60" s="254">
        <v>110</v>
      </c>
      <c r="M60" s="198">
        <v>110</v>
      </c>
      <c r="N60" s="250">
        <v>0.56275</v>
      </c>
      <c r="O60" s="251">
        <f>N60*M60</f>
        <v>61.902499999999996</v>
      </c>
      <c r="P60" s="182" t="s">
        <v>227</v>
      </c>
    </row>
    <row r="61" spans="1:16" ht="16.5" customHeight="1" thickBot="1" thickTop="1">
      <c r="A61" s="511">
        <v>2</v>
      </c>
      <c r="B61" s="158" t="s">
        <v>91</v>
      </c>
      <c r="C61" s="221">
        <v>101.3</v>
      </c>
      <c r="D61" s="161">
        <v>6</v>
      </c>
      <c r="E61" s="161" t="s">
        <v>9</v>
      </c>
      <c r="F61" s="162" t="s">
        <v>26</v>
      </c>
      <c r="G61" s="163" t="s">
        <v>92</v>
      </c>
      <c r="H61" s="515">
        <v>165</v>
      </c>
      <c r="I61" s="532">
        <v>170</v>
      </c>
      <c r="J61" s="532">
        <v>175</v>
      </c>
      <c r="K61" s="38"/>
      <c r="L61" s="39">
        <v>165</v>
      </c>
      <c r="M61" s="198">
        <v>165</v>
      </c>
      <c r="N61" s="250">
        <v>0.57825</v>
      </c>
      <c r="O61" s="251">
        <f>N61*M61</f>
        <v>95.41125000000001</v>
      </c>
      <c r="P61" s="197" t="s">
        <v>226</v>
      </c>
    </row>
    <row r="62" spans="1:16" ht="16.5" customHeight="1" thickBot="1" thickTop="1">
      <c r="A62" s="511">
        <v>3</v>
      </c>
      <c r="B62" s="158" t="s">
        <v>68</v>
      </c>
      <c r="C62" s="221">
        <v>108.2</v>
      </c>
      <c r="D62" s="161">
        <v>6</v>
      </c>
      <c r="E62" s="161" t="s">
        <v>9</v>
      </c>
      <c r="F62" s="162" t="s">
        <v>26</v>
      </c>
      <c r="G62" s="163" t="s">
        <v>67</v>
      </c>
      <c r="H62" s="515">
        <v>190</v>
      </c>
      <c r="I62" s="516">
        <v>200</v>
      </c>
      <c r="J62" s="516">
        <v>205</v>
      </c>
      <c r="K62" s="38"/>
      <c r="L62" s="39">
        <v>205</v>
      </c>
      <c r="M62" s="198">
        <v>205</v>
      </c>
      <c r="N62" s="250">
        <v>0.5652</v>
      </c>
      <c r="O62" s="251">
        <f>N62*M62</f>
        <v>115.86600000000001</v>
      </c>
      <c r="P62" s="197" t="s">
        <v>227</v>
      </c>
    </row>
    <row r="63" spans="1:16" ht="16.5" customHeight="1" thickBot="1" thickTop="1">
      <c r="A63" s="539">
        <v>4</v>
      </c>
      <c r="B63" s="158" t="s">
        <v>138</v>
      </c>
      <c r="C63" s="221">
        <v>104</v>
      </c>
      <c r="D63" s="161">
        <v>6</v>
      </c>
      <c r="E63" s="161" t="s">
        <v>9</v>
      </c>
      <c r="F63" s="162" t="s">
        <v>73</v>
      </c>
      <c r="G63" s="185" t="s">
        <v>228</v>
      </c>
      <c r="H63" s="515">
        <v>80</v>
      </c>
      <c r="I63" s="516">
        <v>90</v>
      </c>
      <c r="J63" s="516">
        <v>100</v>
      </c>
      <c r="K63" s="38"/>
      <c r="L63" s="39">
        <v>100</v>
      </c>
      <c r="M63" s="198">
        <v>100</v>
      </c>
      <c r="N63" s="250">
        <v>0.57255</v>
      </c>
      <c r="O63" s="251">
        <f>N63*M63*1.02</f>
        <v>58.4001</v>
      </c>
      <c r="P63" s="197" t="s">
        <v>227</v>
      </c>
    </row>
    <row r="64" spans="1:16" ht="15.75" customHeight="1" thickBot="1" thickTop="1">
      <c r="A64" s="511">
        <v>5</v>
      </c>
      <c r="B64" s="158" t="s">
        <v>127</v>
      </c>
      <c r="C64" s="216">
        <v>101.65</v>
      </c>
      <c r="D64" s="217">
        <v>5</v>
      </c>
      <c r="E64" s="217" t="s">
        <v>9</v>
      </c>
      <c r="F64" s="218" t="s">
        <v>128</v>
      </c>
      <c r="G64" s="185" t="s">
        <v>228</v>
      </c>
      <c r="H64" s="533">
        <v>132.5</v>
      </c>
      <c r="I64" s="522">
        <v>137.5</v>
      </c>
      <c r="J64" s="206">
        <v>0</v>
      </c>
      <c r="K64" s="206"/>
      <c r="L64" s="207">
        <v>137.5</v>
      </c>
      <c r="M64" s="328">
        <v>137.5</v>
      </c>
      <c r="N64" s="220">
        <v>0.5774</v>
      </c>
      <c r="O64" s="168">
        <f>N64*M64*1.366</f>
        <v>108.45015500000001</v>
      </c>
      <c r="P64" s="197" t="s">
        <v>227</v>
      </c>
    </row>
    <row r="65" spans="1:16" ht="17.25" customHeight="1" thickBot="1" thickTop="1">
      <c r="A65" s="309"/>
      <c r="B65" s="310"/>
      <c r="C65" s="336"/>
      <c r="D65" s="337"/>
      <c r="E65" s="338"/>
      <c r="F65" s="339"/>
      <c r="G65" s="343" t="s">
        <v>163</v>
      </c>
      <c r="H65" s="330"/>
      <c r="I65" s="330"/>
      <c r="J65" s="330"/>
      <c r="K65" s="330"/>
      <c r="L65" s="331"/>
      <c r="M65" s="332"/>
      <c r="N65" s="340"/>
      <c r="O65" s="341"/>
      <c r="P65" s="319"/>
    </row>
    <row r="66" spans="1:16" ht="17.25" customHeight="1" thickBot="1" thickTop="1">
      <c r="A66" s="225"/>
      <c r="B66" s="132" t="s">
        <v>61</v>
      </c>
      <c r="C66" s="575"/>
      <c r="D66" s="575"/>
      <c r="E66" s="575"/>
      <c r="F66" s="575"/>
      <c r="G66" s="575"/>
      <c r="H66" s="575"/>
      <c r="I66" s="575"/>
      <c r="J66" s="575"/>
      <c r="K66" s="575"/>
      <c r="L66" s="575"/>
      <c r="M66" s="575"/>
      <c r="N66" s="575"/>
      <c r="O66" s="575"/>
      <c r="P66" s="576"/>
    </row>
    <row r="67" spans="1:16" ht="17.25" customHeight="1" thickBot="1" thickTop="1">
      <c r="A67" s="511">
        <v>1</v>
      </c>
      <c r="B67" s="158" t="s">
        <v>25</v>
      </c>
      <c r="C67" s="226">
        <v>117.95</v>
      </c>
      <c r="D67" s="188">
        <v>6</v>
      </c>
      <c r="E67" s="217" t="s">
        <v>9</v>
      </c>
      <c r="F67" s="184" t="s">
        <v>26</v>
      </c>
      <c r="G67" s="185" t="s">
        <v>27</v>
      </c>
      <c r="H67" s="534">
        <v>150</v>
      </c>
      <c r="I67" s="535">
        <v>170</v>
      </c>
      <c r="J67" s="535">
        <v>190</v>
      </c>
      <c r="K67" s="253"/>
      <c r="L67" s="254">
        <v>190</v>
      </c>
      <c r="M67" s="227">
        <v>190</v>
      </c>
      <c r="N67" s="187">
        <v>0.553075</v>
      </c>
      <c r="O67" s="172">
        <f>N67*M67</f>
        <v>105.08425</v>
      </c>
      <c r="P67" s="228" t="s">
        <v>227</v>
      </c>
    </row>
    <row r="68" spans="1:16" ht="16.5" customHeight="1" thickBot="1" thickTop="1">
      <c r="A68" s="526">
        <v>2</v>
      </c>
      <c r="B68" s="200" t="s">
        <v>162</v>
      </c>
      <c r="C68" s="230">
        <v>116.3</v>
      </c>
      <c r="D68" s="188">
        <v>5</v>
      </c>
      <c r="E68" s="217" t="s">
        <v>9</v>
      </c>
      <c r="F68" s="189" t="s">
        <v>26</v>
      </c>
      <c r="G68" s="205" t="s">
        <v>156</v>
      </c>
      <c r="H68" s="540">
        <v>260</v>
      </c>
      <c r="I68" s="536">
        <v>260</v>
      </c>
      <c r="J68" s="536">
        <v>260</v>
      </c>
      <c r="K68" s="253"/>
      <c r="L68" s="254">
        <v>0</v>
      </c>
      <c r="M68" s="306">
        <v>0</v>
      </c>
      <c r="N68" s="250">
        <v>0.5547</v>
      </c>
      <c r="O68" s="172"/>
      <c r="P68" s="255"/>
    </row>
    <row r="69" spans="1:16" ht="16.5" customHeight="1" thickBot="1" thickTop="1">
      <c r="A69" s="526">
        <v>3</v>
      </c>
      <c r="B69" s="200" t="s">
        <v>72</v>
      </c>
      <c r="C69" s="252">
        <v>113.6</v>
      </c>
      <c r="D69" s="210">
        <v>6</v>
      </c>
      <c r="E69" s="188" t="s">
        <v>9</v>
      </c>
      <c r="F69" s="211" t="s">
        <v>73</v>
      </c>
      <c r="G69" s="205" t="s">
        <v>74</v>
      </c>
      <c r="H69" s="515">
        <v>160</v>
      </c>
      <c r="I69" s="516">
        <v>165</v>
      </c>
      <c r="J69" s="516">
        <v>170</v>
      </c>
      <c r="K69" s="38"/>
      <c r="L69" s="40">
        <v>170</v>
      </c>
      <c r="M69" s="222">
        <v>170</v>
      </c>
      <c r="N69" s="223">
        <v>0.55785</v>
      </c>
      <c r="O69" s="224">
        <f>N69*M69*1.043</f>
        <v>98.91238349999999</v>
      </c>
      <c r="P69" s="197" t="s">
        <v>227</v>
      </c>
    </row>
    <row r="70" spans="1:16" ht="17.25" thickBot="1" thickTop="1">
      <c r="A70" s="526">
        <v>4</v>
      </c>
      <c r="B70" s="200" t="s">
        <v>136</v>
      </c>
      <c r="C70" s="252">
        <v>118.3</v>
      </c>
      <c r="D70" s="210">
        <v>5</v>
      </c>
      <c r="E70" s="210" t="s">
        <v>9</v>
      </c>
      <c r="F70" s="211" t="s">
        <v>135</v>
      </c>
      <c r="G70" s="185" t="s">
        <v>228</v>
      </c>
      <c r="H70" s="515">
        <v>120</v>
      </c>
      <c r="I70" s="516">
        <v>125</v>
      </c>
      <c r="J70" s="516">
        <v>130</v>
      </c>
      <c r="K70" s="38"/>
      <c r="L70" s="39">
        <v>130</v>
      </c>
      <c r="M70" s="222">
        <v>130</v>
      </c>
      <c r="N70" s="223">
        <v>0.5527</v>
      </c>
      <c r="O70" s="224">
        <f>N70*M70*1.147</f>
        <v>82.413097</v>
      </c>
      <c r="P70" s="197" t="s">
        <v>227</v>
      </c>
    </row>
    <row r="71" spans="1:16" ht="17.25" thickBot="1" thickTop="1">
      <c r="A71" s="511">
        <v>5</v>
      </c>
      <c r="B71" s="200" t="s">
        <v>28</v>
      </c>
      <c r="C71" s="252">
        <v>110.8</v>
      </c>
      <c r="D71" s="210">
        <v>5</v>
      </c>
      <c r="E71" s="210" t="s">
        <v>9</v>
      </c>
      <c r="F71" s="211" t="s">
        <v>24</v>
      </c>
      <c r="G71" s="185" t="s">
        <v>27</v>
      </c>
      <c r="H71" s="534">
        <v>165</v>
      </c>
      <c r="I71" s="535">
        <v>172.5</v>
      </c>
      <c r="J71" s="536">
        <v>175</v>
      </c>
      <c r="K71" s="253"/>
      <c r="L71" s="254">
        <v>172.5</v>
      </c>
      <c r="M71" s="222">
        <v>172.5</v>
      </c>
      <c r="N71" s="223">
        <v>0.56135</v>
      </c>
      <c r="O71" s="224">
        <f>N71*M71*1.268</f>
        <v>122.7840855</v>
      </c>
      <c r="P71" s="197" t="s">
        <v>227</v>
      </c>
    </row>
    <row r="72" spans="1:16" ht="17.25" thickBot="1" thickTop="1">
      <c r="A72" s="229"/>
      <c r="B72" s="131" t="s">
        <v>62</v>
      </c>
      <c r="C72" s="577"/>
      <c r="D72" s="578"/>
      <c r="E72" s="578"/>
      <c r="F72" s="578"/>
      <c r="G72" s="578"/>
      <c r="H72" s="573"/>
      <c r="I72" s="573"/>
      <c r="J72" s="573"/>
      <c r="K72" s="573"/>
      <c r="L72" s="573"/>
      <c r="M72" s="573"/>
      <c r="N72" s="573"/>
      <c r="O72" s="573"/>
      <c r="P72" s="574"/>
    </row>
    <row r="73" spans="1:16" ht="17.25" thickBot="1" thickTop="1">
      <c r="A73" s="511">
        <v>1</v>
      </c>
      <c r="B73" s="158" t="s">
        <v>38</v>
      </c>
      <c r="C73" s="230">
        <v>129.4</v>
      </c>
      <c r="D73" s="231">
        <v>5</v>
      </c>
      <c r="E73" s="231" t="s">
        <v>9</v>
      </c>
      <c r="F73" s="232" t="s">
        <v>30</v>
      </c>
      <c r="G73" s="233" t="s">
        <v>31</v>
      </c>
      <c r="H73" s="512">
        <v>70</v>
      </c>
      <c r="I73" s="514">
        <v>80</v>
      </c>
      <c r="J73" s="514">
        <v>90</v>
      </c>
      <c r="K73" s="164"/>
      <c r="L73" s="165">
        <v>90</v>
      </c>
      <c r="M73" s="234">
        <v>90</v>
      </c>
      <c r="N73" s="235">
        <v>0.54093</v>
      </c>
      <c r="O73" s="199">
        <f>N73*M73</f>
        <v>48.6837</v>
      </c>
      <c r="P73" s="197" t="s">
        <v>227</v>
      </c>
    </row>
    <row r="74" spans="1:16" ht="17.25" thickBot="1" thickTop="1">
      <c r="A74" s="526">
        <v>2</v>
      </c>
      <c r="B74" s="200" t="s">
        <v>154</v>
      </c>
      <c r="C74" s="230">
        <v>126.6</v>
      </c>
      <c r="D74" s="188">
        <v>5</v>
      </c>
      <c r="E74" s="188" t="s">
        <v>9</v>
      </c>
      <c r="F74" s="189" t="s">
        <v>26</v>
      </c>
      <c r="G74" s="205" t="s">
        <v>125</v>
      </c>
      <c r="H74" s="534">
        <v>200</v>
      </c>
      <c r="I74" s="536">
        <v>210</v>
      </c>
      <c r="J74" s="535">
        <v>210</v>
      </c>
      <c r="K74" s="253"/>
      <c r="L74" s="254">
        <v>210</v>
      </c>
      <c r="M74" s="306">
        <v>210</v>
      </c>
      <c r="N74" s="250">
        <v>0.54376</v>
      </c>
      <c r="O74" s="172">
        <f>N74*M74</f>
        <v>114.1896</v>
      </c>
      <c r="P74" s="255" t="s">
        <v>227</v>
      </c>
    </row>
    <row r="75" spans="1:16" ht="17.25" thickBot="1" thickTop="1">
      <c r="A75" s="511">
        <v>3</v>
      </c>
      <c r="B75" s="158" t="s">
        <v>137</v>
      </c>
      <c r="C75" s="230">
        <v>129.3</v>
      </c>
      <c r="D75" s="231">
        <v>5</v>
      </c>
      <c r="E75" s="231" t="s">
        <v>9</v>
      </c>
      <c r="F75" s="232" t="s">
        <v>73</v>
      </c>
      <c r="G75" s="185" t="s">
        <v>228</v>
      </c>
      <c r="H75" s="533">
        <v>85</v>
      </c>
      <c r="I75" s="522">
        <v>100</v>
      </c>
      <c r="J75" s="522">
        <v>115</v>
      </c>
      <c r="K75" s="206"/>
      <c r="L75" s="207">
        <v>115</v>
      </c>
      <c r="M75" s="234">
        <v>115</v>
      </c>
      <c r="N75" s="235">
        <v>0.54099</v>
      </c>
      <c r="O75" s="236">
        <f>N75*M75*1.02</f>
        <v>63.458127</v>
      </c>
      <c r="P75" s="237" t="s">
        <v>227</v>
      </c>
    </row>
    <row r="76" spans="1:16" ht="17.25" thickBot="1" thickTop="1">
      <c r="A76" s="229"/>
      <c r="B76" s="131" t="s">
        <v>146</v>
      </c>
      <c r="C76" s="572"/>
      <c r="D76" s="573"/>
      <c r="E76" s="573"/>
      <c r="F76" s="573"/>
      <c r="G76" s="573"/>
      <c r="H76" s="573"/>
      <c r="I76" s="573"/>
      <c r="J76" s="573"/>
      <c r="K76" s="573"/>
      <c r="L76" s="573"/>
      <c r="M76" s="573"/>
      <c r="N76" s="573"/>
      <c r="O76" s="573"/>
      <c r="P76" s="574"/>
    </row>
    <row r="77" spans="1:16" ht="17.25" thickBot="1" thickTop="1">
      <c r="A77" s="511">
        <v>1</v>
      </c>
      <c r="B77" s="158" t="s">
        <v>147</v>
      </c>
      <c r="C77" s="230">
        <v>144.35</v>
      </c>
      <c r="D77" s="231">
        <v>5</v>
      </c>
      <c r="E77" s="231" t="s">
        <v>9</v>
      </c>
      <c r="F77" s="232" t="s">
        <v>26</v>
      </c>
      <c r="G77" s="233" t="s">
        <v>148</v>
      </c>
      <c r="H77" s="521">
        <v>350</v>
      </c>
      <c r="I77" s="523">
        <v>350</v>
      </c>
      <c r="J77" s="523">
        <v>350</v>
      </c>
      <c r="K77" s="206"/>
      <c r="L77" s="207">
        <v>0</v>
      </c>
      <c r="M77" s="234">
        <v>0</v>
      </c>
      <c r="N77" s="235">
        <v>0.527527</v>
      </c>
      <c r="O77" s="236"/>
      <c r="P77" s="237"/>
    </row>
    <row r="78" spans="1:16" ht="17.25" thickBot="1" thickTop="1">
      <c r="A78" s="238"/>
      <c r="B78" s="141" t="s">
        <v>10</v>
      </c>
      <c r="C78" s="147" t="s">
        <v>51</v>
      </c>
      <c r="D78" s="148"/>
      <c r="E78" s="149"/>
      <c r="F78" s="150"/>
      <c r="G78" s="151"/>
      <c r="H78" s="151"/>
      <c r="I78" s="151"/>
      <c r="J78" s="151"/>
      <c r="K78" s="151"/>
      <c r="L78" s="152"/>
      <c r="M78" s="153"/>
      <c r="N78" s="154"/>
      <c r="O78" s="155"/>
      <c r="P78" s="156"/>
    </row>
    <row r="79" spans="1:16" ht="17.25" thickBot="1" thickTop="1">
      <c r="A79" s="239"/>
      <c r="B79" s="135" t="s">
        <v>6</v>
      </c>
      <c r="C79" s="15">
        <v>55</v>
      </c>
      <c r="D79" s="11"/>
      <c r="E79" s="12"/>
      <c r="F79" s="13"/>
      <c r="G79" s="13"/>
      <c r="H79" s="12"/>
      <c r="I79" s="12"/>
      <c r="J79" s="12"/>
      <c r="K79" s="12"/>
      <c r="L79" s="14"/>
      <c r="M79" s="6"/>
      <c r="N79" s="7"/>
      <c r="O79" s="8"/>
      <c r="P79" s="50"/>
    </row>
    <row r="80" spans="1:16" ht="17.25" thickBot="1" thickTop="1">
      <c r="A80" s="239"/>
      <c r="B80" s="137" t="s">
        <v>13</v>
      </c>
      <c r="C80" s="15"/>
      <c r="D80" s="16"/>
      <c r="E80" s="579"/>
      <c r="F80" s="579"/>
      <c r="G80" s="579"/>
      <c r="H80" s="12"/>
      <c r="I80" s="12"/>
      <c r="J80" s="12"/>
      <c r="K80" s="12"/>
      <c r="L80" s="14"/>
      <c r="M80" s="6"/>
      <c r="N80" s="7"/>
      <c r="O80" s="8"/>
      <c r="P80" s="9"/>
    </row>
    <row r="81" spans="1:16" ht="17.25" thickBot="1" thickTop="1">
      <c r="A81" s="239"/>
      <c r="B81" s="142" t="s">
        <v>0</v>
      </c>
      <c r="C81" s="15"/>
      <c r="D81" s="12"/>
      <c r="E81" s="12"/>
      <c r="F81" s="13"/>
      <c r="G81" s="13"/>
      <c r="H81" s="12"/>
      <c r="I81" s="12"/>
      <c r="J81" s="12"/>
      <c r="K81" s="12"/>
      <c r="L81" s="14"/>
      <c r="M81" s="6"/>
      <c r="N81" s="7"/>
      <c r="O81" s="8"/>
      <c r="P81" s="9"/>
    </row>
    <row r="82" spans="1:16" ht="17.25" thickBot="1" thickTop="1">
      <c r="A82" s="239"/>
      <c r="B82" s="143" t="s">
        <v>5</v>
      </c>
      <c r="C82" s="140"/>
      <c r="D82" s="12"/>
      <c r="E82" s="17"/>
      <c r="F82" s="18"/>
      <c r="G82" s="37"/>
      <c r="H82" s="12"/>
      <c r="I82" s="12"/>
      <c r="J82" s="12"/>
      <c r="K82" s="12"/>
      <c r="L82" s="14"/>
      <c r="M82" s="6"/>
      <c r="N82" s="7"/>
      <c r="O82" s="8"/>
      <c r="P82" s="9"/>
    </row>
    <row r="83" spans="1:20" ht="17.25" thickBot="1" thickTop="1">
      <c r="A83" s="239"/>
      <c r="B83" s="134" t="s">
        <v>3</v>
      </c>
      <c r="C83" s="138"/>
      <c r="D83" s="19"/>
      <c r="E83" s="19"/>
      <c r="F83" s="13"/>
      <c r="G83" s="13"/>
      <c r="H83" s="12"/>
      <c r="I83" s="20"/>
      <c r="J83" s="20"/>
      <c r="K83" s="20"/>
      <c r="L83" s="14"/>
      <c r="M83" s="6"/>
      <c r="N83" s="7"/>
      <c r="O83" s="8"/>
      <c r="P83" s="9"/>
      <c r="Q83" s="240"/>
      <c r="R83" s="240"/>
      <c r="S83" s="240"/>
      <c r="T83" s="49"/>
    </row>
    <row r="84" spans="1:20" ht="17.25" thickBot="1" thickTop="1">
      <c r="A84" s="239"/>
      <c r="B84" s="10" t="s">
        <v>4</v>
      </c>
      <c r="C84" s="139"/>
      <c r="D84" s="19"/>
      <c r="E84" s="19"/>
      <c r="F84" s="13"/>
      <c r="G84" s="13"/>
      <c r="H84" s="12"/>
      <c r="I84" s="12"/>
      <c r="J84" s="12"/>
      <c r="K84" s="12"/>
      <c r="L84" s="14"/>
      <c r="M84" s="6"/>
      <c r="N84" s="7"/>
      <c r="O84" s="8"/>
      <c r="P84" s="9"/>
      <c r="Q84" s="241"/>
      <c r="R84" s="241"/>
      <c r="S84" s="241"/>
      <c r="T84" s="44"/>
    </row>
    <row r="85" spans="1:19" ht="17.25" thickBot="1" thickTop="1">
      <c r="A85" s="239"/>
      <c r="B85" s="135" t="s">
        <v>1</v>
      </c>
      <c r="C85" s="242" t="s">
        <v>50</v>
      </c>
      <c r="D85" s="243"/>
      <c r="E85" s="245"/>
      <c r="F85" s="246"/>
      <c r="G85" s="133"/>
      <c r="H85" s="12"/>
      <c r="I85" s="12"/>
      <c r="J85" s="12"/>
      <c r="K85" s="12"/>
      <c r="L85" s="14"/>
      <c r="M85" s="6"/>
      <c r="N85" s="7"/>
      <c r="O85" s="8"/>
      <c r="P85" s="9"/>
      <c r="Q85" s="14"/>
      <c r="R85" s="14"/>
      <c r="S85" s="14"/>
    </row>
    <row r="86" spans="1:19" ht="17.25" thickBot="1" thickTop="1">
      <c r="A86" s="239"/>
      <c r="B86" s="136" t="s">
        <v>2</v>
      </c>
      <c r="C86" s="148" t="s">
        <v>12</v>
      </c>
      <c r="D86" s="244"/>
      <c r="E86" s="247"/>
      <c r="F86" s="246"/>
      <c r="G86" s="133"/>
      <c r="H86" s="12"/>
      <c r="I86" s="12"/>
      <c r="J86" s="12" t="s">
        <v>11</v>
      </c>
      <c r="K86" s="12"/>
      <c r="L86" s="14"/>
      <c r="M86" s="6"/>
      <c r="N86" s="7"/>
      <c r="O86" s="8"/>
      <c r="P86" s="9"/>
      <c r="Q86" s="14"/>
      <c r="R86" s="14"/>
      <c r="S86" s="14"/>
    </row>
    <row r="87" spans="1:19" ht="17.25" thickBot="1" thickTop="1">
      <c r="A87" s="239"/>
      <c r="B87" s="136" t="s">
        <v>2</v>
      </c>
      <c r="C87" s="148" t="s">
        <v>12</v>
      </c>
      <c r="D87" s="244"/>
      <c r="E87" s="247"/>
      <c r="F87" s="246"/>
      <c r="G87" s="133"/>
      <c r="H87" s="12"/>
      <c r="I87" s="12"/>
      <c r="J87" s="12" t="s">
        <v>11</v>
      </c>
      <c r="K87" s="12"/>
      <c r="L87" s="14"/>
      <c r="M87" s="6"/>
      <c r="N87" s="7"/>
      <c r="O87" s="8"/>
      <c r="P87" s="9"/>
      <c r="Q87" s="14"/>
      <c r="R87" s="14"/>
      <c r="S87" s="14"/>
    </row>
    <row r="88" spans="1:7" ht="13.5" thickTop="1">
      <c r="A88" s="1"/>
      <c r="B88" s="1"/>
      <c r="C88" s="1"/>
      <c r="D88" s="2"/>
      <c r="G88" s="48"/>
    </row>
    <row r="89" spans="1:4" ht="12.75">
      <c r="A89" s="1"/>
      <c r="B89" s="1"/>
      <c r="C89" s="1"/>
      <c r="D89" s="2"/>
    </row>
    <row r="90" spans="1:9" ht="12.75">
      <c r="A90" s="1"/>
      <c r="B90" s="1"/>
      <c r="C90" s="1"/>
      <c r="D90" s="3"/>
      <c r="E90" s="4"/>
      <c r="F90" s="4"/>
      <c r="G90" s="4"/>
      <c r="H90" s="4"/>
      <c r="I90" s="4"/>
    </row>
    <row r="91" spans="1:4" ht="12.75">
      <c r="A91" s="1"/>
      <c r="B91" s="1"/>
      <c r="C91" s="1"/>
      <c r="D91" s="2"/>
    </row>
    <row r="92" spans="1:4" ht="12.75">
      <c r="A92" s="1"/>
      <c r="B92" s="1"/>
      <c r="C92" s="1"/>
      <c r="D92" s="2"/>
    </row>
    <row r="93" spans="1:4" ht="12.75">
      <c r="A93" s="1"/>
      <c r="B93" s="1"/>
      <c r="C93" s="1"/>
      <c r="D93" s="2"/>
    </row>
    <row r="94" spans="1:4" ht="12.75">
      <c r="A94" s="1"/>
      <c r="B94" s="1"/>
      <c r="C94" s="1"/>
      <c r="D94" s="2"/>
    </row>
    <row r="95" spans="1:4" ht="12.75">
      <c r="A95" s="1"/>
      <c r="B95" s="1"/>
      <c r="C95" s="1"/>
      <c r="D95" s="3"/>
    </row>
    <row r="96" ht="12.75">
      <c r="A96" s="1"/>
    </row>
    <row r="97" ht="12.75">
      <c r="A97" s="1"/>
    </row>
  </sheetData>
  <sheetProtection/>
  <mergeCells count="25">
    <mergeCell ref="C10:P10"/>
    <mergeCell ref="C12:P12"/>
    <mergeCell ref="N3:N4"/>
    <mergeCell ref="H3:L3"/>
    <mergeCell ref="M3:M4"/>
    <mergeCell ref="C50:P50"/>
    <mergeCell ref="B1:P2"/>
    <mergeCell ref="B3:B4"/>
    <mergeCell ref="C3:C4"/>
    <mergeCell ref="D3:D4"/>
    <mergeCell ref="E3:E4"/>
    <mergeCell ref="G3:G4"/>
    <mergeCell ref="C6:P6"/>
    <mergeCell ref="O3:O4"/>
    <mergeCell ref="P3:P4"/>
    <mergeCell ref="C59:P59"/>
    <mergeCell ref="C66:P66"/>
    <mergeCell ref="C72:P72"/>
    <mergeCell ref="C76:P76"/>
    <mergeCell ref="E80:G80"/>
    <mergeCell ref="C16:P16"/>
    <mergeCell ref="C23:P23"/>
    <mergeCell ref="C28:P28"/>
    <mergeCell ref="C35:P35"/>
    <mergeCell ref="C42:P4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6"/>
  <sheetViews>
    <sheetView tabSelected="1" zoomScalePageLayoutView="0" workbookViewId="0" topLeftCell="A1">
      <selection activeCell="Q25" sqref="Q25"/>
    </sheetView>
  </sheetViews>
  <sheetFormatPr defaultColWidth="9.140625" defaultRowHeight="12.75"/>
  <cols>
    <col min="3" max="3" width="11.421875" style="0" customWidth="1"/>
  </cols>
  <sheetData>
    <row r="2" spans="2:16" ht="12.75">
      <c r="B2" s="506" t="s">
        <v>223</v>
      </c>
      <c r="F2" s="506" t="s">
        <v>212</v>
      </c>
      <c r="K2" s="506" t="s">
        <v>240</v>
      </c>
      <c r="P2" s="506" t="s">
        <v>241</v>
      </c>
    </row>
    <row r="4" spans="2:18" ht="12.75">
      <c r="B4" s="506" t="s">
        <v>188</v>
      </c>
      <c r="C4" t="s">
        <v>192</v>
      </c>
      <c r="F4" s="507" t="s">
        <v>213</v>
      </c>
      <c r="I4">
        <v>4635.92</v>
      </c>
      <c r="K4" s="506" t="s">
        <v>188</v>
      </c>
      <c r="L4" t="s">
        <v>242</v>
      </c>
      <c r="N4">
        <v>44.903999999999996</v>
      </c>
      <c r="P4" s="507" t="s">
        <v>243</v>
      </c>
      <c r="R4">
        <v>1536.83</v>
      </c>
    </row>
    <row r="5" spans="3:18" ht="12.75">
      <c r="C5" t="s">
        <v>193</v>
      </c>
      <c r="F5" s="507" t="s">
        <v>215</v>
      </c>
      <c r="I5">
        <v>2380.269</v>
      </c>
      <c r="L5" t="s">
        <v>244</v>
      </c>
      <c r="N5">
        <v>34.038</v>
      </c>
      <c r="P5" s="507" t="s">
        <v>245</v>
      </c>
      <c r="R5">
        <v>645.27</v>
      </c>
    </row>
    <row r="6" spans="3:18" ht="12.75">
      <c r="C6" t="s">
        <v>195</v>
      </c>
      <c r="F6" s="507" t="s">
        <v>216</v>
      </c>
      <c r="I6">
        <v>2139.19</v>
      </c>
      <c r="L6" t="s">
        <v>246</v>
      </c>
      <c r="N6">
        <v>31.174599999999998</v>
      </c>
      <c r="P6" s="507" t="s">
        <v>247</v>
      </c>
      <c r="R6">
        <v>556.2</v>
      </c>
    </row>
    <row r="7" spans="6:18" ht="12.75">
      <c r="F7" s="507" t="s">
        <v>217</v>
      </c>
      <c r="I7">
        <v>2018.2334250000004</v>
      </c>
      <c r="P7" s="507" t="s">
        <v>217</v>
      </c>
      <c r="R7">
        <v>401.44</v>
      </c>
    </row>
    <row r="8" spans="2:18" ht="12.75">
      <c r="B8" s="506" t="s">
        <v>191</v>
      </c>
      <c r="C8" t="s">
        <v>194</v>
      </c>
      <c r="F8" s="507" t="s">
        <v>214</v>
      </c>
      <c r="I8">
        <v>1284.558</v>
      </c>
      <c r="K8" s="506" t="s">
        <v>191</v>
      </c>
      <c r="L8" t="s">
        <v>248</v>
      </c>
      <c r="N8">
        <v>82.12</v>
      </c>
      <c r="P8" s="507" t="s">
        <v>249</v>
      </c>
      <c r="R8">
        <v>384.64</v>
      </c>
    </row>
    <row r="9" spans="3:18" ht="12.75">
      <c r="C9" t="s">
        <v>189</v>
      </c>
      <c r="F9" s="507" t="s">
        <v>218</v>
      </c>
      <c r="I9">
        <v>803.69</v>
      </c>
      <c r="L9" t="s">
        <v>250</v>
      </c>
      <c r="N9">
        <v>79.47</v>
      </c>
      <c r="P9" s="507" t="s">
        <v>251</v>
      </c>
      <c r="R9">
        <v>209.8</v>
      </c>
    </row>
    <row r="10" spans="3:18" ht="12.75">
      <c r="C10" t="s">
        <v>190</v>
      </c>
      <c r="F10" s="507" t="s">
        <v>219</v>
      </c>
      <c r="I10">
        <v>663.025</v>
      </c>
      <c r="L10" t="s">
        <v>252</v>
      </c>
      <c r="N10">
        <v>77.01</v>
      </c>
      <c r="P10" s="507" t="s">
        <v>253</v>
      </c>
      <c r="R10">
        <v>114.18</v>
      </c>
    </row>
    <row r="11" spans="6:18" ht="12.75">
      <c r="F11" s="507" t="s">
        <v>220</v>
      </c>
      <c r="I11">
        <v>433.185</v>
      </c>
      <c r="P11" s="507" t="s">
        <v>254</v>
      </c>
      <c r="R11">
        <v>59.16</v>
      </c>
    </row>
    <row r="12" spans="2:16" ht="12.75">
      <c r="B12" s="506" t="s">
        <v>200</v>
      </c>
      <c r="C12" t="s">
        <v>201</v>
      </c>
      <c r="F12" s="507" t="s">
        <v>221</v>
      </c>
      <c r="I12">
        <v>388.7</v>
      </c>
      <c r="K12" s="506" t="s">
        <v>200</v>
      </c>
      <c r="L12" t="s">
        <v>255</v>
      </c>
      <c r="N12">
        <v>110.89</v>
      </c>
      <c r="P12" s="507"/>
    </row>
    <row r="13" spans="3:16" ht="12.75">
      <c r="C13" t="s">
        <v>202</v>
      </c>
      <c r="F13" s="507" t="s">
        <v>222</v>
      </c>
      <c r="I13">
        <v>248.73</v>
      </c>
      <c r="L13" t="s">
        <v>256</v>
      </c>
      <c r="N13">
        <v>98.21</v>
      </c>
      <c r="P13" s="507"/>
    </row>
    <row r="14" spans="3:14" ht="12.75">
      <c r="C14" t="s">
        <v>203</v>
      </c>
      <c r="L14" t="s">
        <v>257</v>
      </c>
      <c r="N14">
        <v>94.26</v>
      </c>
    </row>
    <row r="16" spans="2:14" ht="12.75">
      <c r="B16" s="506" t="s">
        <v>196</v>
      </c>
      <c r="C16" t="s">
        <v>197</v>
      </c>
      <c r="K16" s="506" t="s">
        <v>196</v>
      </c>
      <c r="L16" t="s">
        <v>258</v>
      </c>
      <c r="N16">
        <v>49.8525</v>
      </c>
    </row>
    <row r="17" spans="3:14" ht="12.75">
      <c r="C17" t="s">
        <v>198</v>
      </c>
      <c r="L17" t="s">
        <v>259</v>
      </c>
      <c r="N17">
        <v>42.864000000000004</v>
      </c>
    </row>
    <row r="18" spans="3:14" ht="12.75">
      <c r="C18" t="s">
        <v>199</v>
      </c>
      <c r="L18" t="s">
        <v>260</v>
      </c>
      <c r="N18">
        <v>37.065</v>
      </c>
    </row>
    <row r="20" spans="2:14" ht="12.75">
      <c r="B20" s="506" t="s">
        <v>204</v>
      </c>
      <c r="C20" t="s">
        <v>205</v>
      </c>
      <c r="K20" s="506" t="s">
        <v>204</v>
      </c>
      <c r="L20" t="s">
        <v>261</v>
      </c>
      <c r="N20">
        <v>122.78</v>
      </c>
    </row>
    <row r="21" spans="3:14" ht="12.75">
      <c r="C21" t="s">
        <v>206</v>
      </c>
      <c r="L21" t="s">
        <v>262</v>
      </c>
      <c r="N21">
        <v>112.76</v>
      </c>
    </row>
    <row r="22" spans="3:14" ht="12.75">
      <c r="C22" t="s">
        <v>207</v>
      </c>
      <c r="L22" t="s">
        <v>263</v>
      </c>
      <c r="N22">
        <v>108.45</v>
      </c>
    </row>
    <row r="24" spans="2:14" ht="12.75">
      <c r="B24" s="506" t="s">
        <v>208</v>
      </c>
      <c r="C24" t="s">
        <v>209</v>
      </c>
      <c r="K24" s="506" t="s">
        <v>208</v>
      </c>
      <c r="L24" t="s">
        <v>264</v>
      </c>
      <c r="N24">
        <v>140.09</v>
      </c>
    </row>
    <row r="25" spans="3:14" ht="12.75">
      <c r="C25" t="s">
        <v>210</v>
      </c>
      <c r="L25" t="s">
        <v>265</v>
      </c>
      <c r="N25">
        <v>128.67</v>
      </c>
    </row>
    <row r="26" spans="3:14" ht="12.75">
      <c r="C26" t="s">
        <v>211</v>
      </c>
      <c r="L26" t="s">
        <v>266</v>
      </c>
      <c r="N26">
        <v>115.86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raivo</dc:creator>
  <cp:keywords/>
  <dc:description/>
  <cp:lastModifiedBy>home</cp:lastModifiedBy>
  <cp:lastPrinted>2013-04-04T15:53:35Z</cp:lastPrinted>
  <dcterms:created xsi:type="dcterms:W3CDTF">2008-04-09T19:32:23Z</dcterms:created>
  <dcterms:modified xsi:type="dcterms:W3CDTF">2013-04-15T16:17:03Z</dcterms:modified>
  <cp:category/>
  <cp:version/>
  <cp:contentType/>
  <cp:contentStatus/>
</cp:coreProperties>
</file>